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mc:AlternateContent xmlns:mc="http://schemas.openxmlformats.org/markup-compatibility/2006">
    <mc:Choice Requires="x15">
      <x15ac:absPath xmlns:x15ac="http://schemas.microsoft.com/office/spreadsheetml/2010/11/ac" url="https://nyehealth-my.sharepoint.com/personal/zbartholomew_nyehealth_org/Documents/"/>
    </mc:Choice>
  </mc:AlternateContent>
  <xr:revisionPtr revIDLastSave="0" documentId="8_{E3242984-C1DF-4981-A3EA-141DDC5E8AEE}" xr6:coauthVersionLast="47" xr6:coauthVersionMax="47" xr10:uidLastSave="{00000000-0000-0000-0000-000000000000}"/>
  <workbookProtection workbookAlgorithmName="SHA-512" workbookHashValue="VCrii1HpWEZ7yqsqt4N4HlXTuUyOn/ipWETO/JmB+ayfICpJpNG3FfyT3GXLl+4PM+CMkcFIpLG7Fa8zXbPqgQ==" workbookSaltValue="5xPsHE0Udc9kGJdQ/jS6Kw==" workbookSpinCount="100000" lockStructure="1"/>
  <bookViews>
    <workbookView xWindow="4965" yWindow="-16320" windowWidth="29040" windowHeight="15720" xr2:uid="{E56E0E8E-A410-F142-802B-959592CFAFD4}"/>
  </bookViews>
  <sheets>
    <sheet name="Requirements" sheetId="1" r:id="rId1"/>
    <sheet name="Response Descriptions" sheetId="2" r:id="rId2"/>
    <sheet name="Evaluation Scores" sheetId="3" state="hidden" r:id="rId3"/>
  </sheets>
  <definedNames>
    <definedName name="Offeror_Response">Response_Descriptions[Offeror Response]</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4" i="1" l="1"/>
  <c r="L14" i="1" s="1"/>
  <c r="I15" i="1"/>
  <c r="I16" i="1"/>
  <c r="L16" i="1" s="1"/>
  <c r="I17" i="1"/>
  <c r="L17" i="1" s="1"/>
  <c r="I18" i="1"/>
  <c r="L18" i="1" s="1"/>
  <c r="I19" i="1"/>
  <c r="L19" i="1" s="1"/>
  <c r="I20" i="1"/>
  <c r="L20" i="1" s="1"/>
  <c r="I21" i="1"/>
  <c r="L21" i="1" s="1"/>
  <c r="I22" i="1"/>
  <c r="L22" i="1" s="1"/>
  <c r="I23" i="1"/>
  <c r="L23" i="1" s="1"/>
  <c r="I24" i="1"/>
  <c r="L24" i="1" s="1"/>
  <c r="I25" i="1"/>
  <c r="L25" i="1" s="1"/>
  <c r="I26" i="1"/>
  <c r="L26" i="1" s="1"/>
  <c r="I27" i="1"/>
  <c r="L27" i="1" s="1"/>
  <c r="I28" i="1"/>
  <c r="L28" i="1" s="1"/>
  <c r="I29" i="1"/>
  <c r="L29" i="1" s="1"/>
  <c r="I30" i="1"/>
  <c r="L30" i="1" s="1"/>
  <c r="I31" i="1"/>
  <c r="L31" i="1" s="1"/>
  <c r="I32" i="1"/>
  <c r="L32" i="1" s="1"/>
  <c r="I33" i="1"/>
  <c r="L33" i="1" s="1"/>
  <c r="I34" i="1"/>
  <c r="L34" i="1" s="1"/>
  <c r="I35" i="1"/>
  <c r="L35" i="1" s="1"/>
  <c r="I36" i="1"/>
  <c r="L36" i="1" s="1"/>
  <c r="I37" i="1"/>
  <c r="L37" i="1" s="1"/>
  <c r="I38" i="1"/>
  <c r="L38" i="1" s="1"/>
  <c r="I39" i="1"/>
  <c r="L39" i="1" s="1"/>
  <c r="I40" i="1"/>
  <c r="L40" i="1" s="1"/>
  <c r="I41" i="1"/>
  <c r="L41" i="1" s="1"/>
  <c r="I42" i="1"/>
  <c r="L42" i="1" s="1"/>
  <c r="I43" i="1"/>
  <c r="L43" i="1" s="1"/>
  <c r="I44" i="1"/>
  <c r="L44" i="1" s="1"/>
  <c r="I45" i="1"/>
  <c r="L45" i="1" s="1"/>
  <c r="I46" i="1"/>
  <c r="L46" i="1" s="1"/>
  <c r="I47" i="1"/>
  <c r="L47" i="1" s="1"/>
  <c r="I48" i="1"/>
  <c r="L48" i="1" s="1"/>
  <c r="I49" i="1"/>
  <c r="L49" i="1" s="1"/>
  <c r="I50" i="1"/>
  <c r="L50" i="1" s="1"/>
  <c r="I51" i="1"/>
  <c r="L51" i="1" s="1"/>
  <c r="I52" i="1"/>
  <c r="L52" i="1" s="1"/>
  <c r="I53" i="1"/>
  <c r="L53" i="1" s="1"/>
  <c r="I54" i="1"/>
  <c r="L54" i="1" s="1"/>
  <c r="I55" i="1"/>
  <c r="L55" i="1" s="1"/>
  <c r="I56" i="1"/>
  <c r="L56" i="1" s="1"/>
  <c r="I57" i="1"/>
  <c r="L57" i="1" s="1"/>
  <c r="I58" i="1"/>
  <c r="L58" i="1" s="1"/>
  <c r="I59" i="1"/>
  <c r="L59" i="1" s="1"/>
  <c r="I60" i="1"/>
  <c r="L60" i="1" s="1"/>
  <c r="I61" i="1"/>
  <c r="L61" i="1" s="1"/>
  <c r="I62" i="1"/>
  <c r="L62" i="1" s="1"/>
  <c r="I63" i="1"/>
  <c r="L63" i="1" s="1"/>
  <c r="I64" i="1"/>
  <c r="L64" i="1" s="1"/>
  <c r="I65" i="1"/>
  <c r="L65" i="1" s="1"/>
  <c r="I66" i="1"/>
  <c r="L66" i="1" s="1"/>
  <c r="I67" i="1"/>
  <c r="L67" i="1" s="1"/>
  <c r="I68" i="1"/>
  <c r="L68" i="1" s="1"/>
  <c r="I69" i="1"/>
  <c r="L69" i="1" s="1"/>
  <c r="I70" i="1"/>
  <c r="L70" i="1" s="1"/>
  <c r="I71" i="1"/>
  <c r="L71" i="1" s="1"/>
  <c r="I72" i="1"/>
  <c r="L72" i="1" s="1"/>
  <c r="I73" i="1"/>
  <c r="L73" i="1" s="1"/>
  <c r="I74" i="1"/>
  <c r="L74" i="1" s="1"/>
  <c r="I75" i="1"/>
  <c r="L75" i="1" s="1"/>
  <c r="I76" i="1"/>
  <c r="L76" i="1" s="1"/>
  <c r="I77" i="1"/>
  <c r="L77" i="1" s="1"/>
  <c r="I78" i="1"/>
  <c r="L78" i="1" s="1"/>
  <c r="I79" i="1"/>
  <c r="L79" i="1" s="1"/>
  <c r="I80" i="1"/>
  <c r="L80" i="1" s="1"/>
  <c r="I81" i="1"/>
  <c r="L81" i="1" s="1"/>
  <c r="I82" i="1"/>
  <c r="L82" i="1" s="1"/>
  <c r="I83" i="1"/>
  <c r="L83" i="1" s="1"/>
  <c r="I84" i="1"/>
  <c r="L84" i="1" s="1"/>
  <c r="I85" i="1"/>
  <c r="L85" i="1" s="1"/>
  <c r="I86" i="1"/>
  <c r="L86" i="1" s="1"/>
  <c r="I87" i="1"/>
  <c r="L87" i="1" s="1"/>
  <c r="I88" i="1"/>
  <c r="L88" i="1" s="1"/>
  <c r="I89" i="1"/>
  <c r="L89" i="1" s="1"/>
  <c r="I90" i="1"/>
  <c r="L90" i="1" s="1"/>
  <c r="I91" i="1"/>
  <c r="L91" i="1" s="1"/>
  <c r="I92" i="1"/>
  <c r="L92" i="1" s="1"/>
  <c r="I93" i="1"/>
  <c r="L93" i="1" s="1"/>
  <c r="I94" i="1"/>
  <c r="L94" i="1" s="1"/>
  <c r="I95" i="1"/>
  <c r="L95" i="1" s="1"/>
  <c r="I96" i="1"/>
  <c r="L96" i="1" s="1"/>
  <c r="I97" i="1"/>
  <c r="L97" i="1" s="1"/>
  <c r="I98" i="1"/>
  <c r="L98" i="1" s="1"/>
  <c r="I99" i="1"/>
  <c r="L99" i="1" s="1"/>
  <c r="I100" i="1"/>
  <c r="L100" i="1" s="1"/>
  <c r="I101" i="1"/>
  <c r="L101" i="1" s="1"/>
  <c r="I102" i="1"/>
  <c r="L102" i="1" s="1"/>
  <c r="I103" i="1"/>
  <c r="L103" i="1" s="1"/>
  <c r="I104" i="1"/>
  <c r="L104" i="1" s="1"/>
  <c r="I105" i="1"/>
  <c r="L105" i="1" s="1"/>
  <c r="I106" i="1"/>
  <c r="L106" i="1" s="1"/>
  <c r="I107" i="1"/>
  <c r="L107" i="1" s="1"/>
  <c r="I108" i="1"/>
  <c r="L108" i="1" s="1"/>
  <c r="I109" i="1"/>
  <c r="L109" i="1" s="1"/>
  <c r="I110" i="1"/>
  <c r="L110" i="1" s="1"/>
  <c r="I111" i="1"/>
  <c r="L111" i="1" s="1"/>
  <c r="I112" i="1"/>
  <c r="L112" i="1" s="1"/>
  <c r="I113" i="1"/>
  <c r="L113" i="1" s="1"/>
  <c r="I114" i="1"/>
  <c r="L114" i="1" s="1"/>
  <c r="I115" i="1"/>
  <c r="L115" i="1" s="1"/>
  <c r="I116" i="1"/>
  <c r="L116" i="1" s="1"/>
  <c r="I117" i="1"/>
  <c r="L117" i="1" s="1"/>
  <c r="I118" i="1"/>
  <c r="L118" i="1" s="1"/>
  <c r="I119" i="1"/>
  <c r="L119" i="1" s="1"/>
  <c r="I120" i="1"/>
  <c r="L120" i="1" s="1"/>
  <c r="I121" i="1"/>
  <c r="L121" i="1" s="1"/>
  <c r="I122" i="1"/>
  <c r="L122" i="1" s="1"/>
  <c r="I123" i="1"/>
  <c r="L123" i="1" s="1"/>
  <c r="I124" i="1"/>
  <c r="L124" i="1" s="1"/>
  <c r="I125" i="1"/>
  <c r="L125" i="1" s="1"/>
  <c r="I126" i="1"/>
  <c r="L126" i="1" s="1"/>
  <c r="I127" i="1"/>
  <c r="L127" i="1" s="1"/>
  <c r="I128" i="1"/>
  <c r="L128" i="1" s="1"/>
  <c r="I129" i="1"/>
  <c r="L129" i="1" s="1"/>
  <c r="I130" i="1"/>
  <c r="L130" i="1" s="1"/>
  <c r="I131" i="1"/>
  <c r="L131" i="1" s="1"/>
  <c r="I132" i="1"/>
  <c r="L132" i="1" s="1"/>
  <c r="I133" i="1"/>
  <c r="L133" i="1" s="1"/>
  <c r="I134" i="1"/>
  <c r="L134" i="1" s="1"/>
  <c r="I135" i="1"/>
  <c r="L135" i="1" s="1"/>
  <c r="I136" i="1"/>
  <c r="L136" i="1" s="1"/>
  <c r="I137" i="1"/>
  <c r="L137" i="1" s="1"/>
  <c r="I138" i="1"/>
  <c r="L138" i="1" s="1"/>
  <c r="I139" i="1"/>
  <c r="L139" i="1" s="1"/>
  <c r="I140" i="1"/>
  <c r="L140" i="1" s="1"/>
  <c r="I141" i="1"/>
  <c r="L141" i="1" s="1"/>
  <c r="I142" i="1"/>
  <c r="L142" i="1" s="1"/>
  <c r="I143" i="1"/>
  <c r="L143" i="1" s="1"/>
  <c r="I144" i="1"/>
  <c r="L144" i="1" s="1"/>
  <c r="I145" i="1"/>
  <c r="L145" i="1" s="1"/>
  <c r="I146" i="1"/>
  <c r="L146" i="1" s="1"/>
  <c r="I147" i="1"/>
  <c r="L147" i="1" s="1"/>
  <c r="I148" i="1"/>
  <c r="L148" i="1" s="1"/>
  <c r="I149" i="1"/>
  <c r="L149" i="1" s="1"/>
  <c r="I150" i="1"/>
  <c r="L150" i="1" s="1"/>
  <c r="I151" i="1"/>
  <c r="L151" i="1" s="1"/>
  <c r="I152" i="1"/>
  <c r="L152" i="1" s="1"/>
  <c r="I153" i="1"/>
  <c r="L153" i="1" s="1"/>
  <c r="I154" i="1"/>
  <c r="L154" i="1" s="1"/>
  <c r="I155" i="1"/>
  <c r="L155" i="1" s="1"/>
  <c r="I156" i="1"/>
  <c r="L156" i="1" s="1"/>
  <c r="I157" i="1"/>
  <c r="L157" i="1" s="1"/>
  <c r="I158" i="1"/>
  <c r="L158" i="1" s="1"/>
  <c r="I159" i="1"/>
  <c r="L159" i="1" s="1"/>
  <c r="I160" i="1"/>
  <c r="L160" i="1" s="1"/>
  <c r="I161" i="1"/>
  <c r="L161" i="1" s="1"/>
  <c r="I162" i="1"/>
  <c r="L162" i="1" s="1"/>
  <c r="I163" i="1"/>
  <c r="L163" i="1" s="1"/>
  <c r="I164" i="1"/>
  <c r="L164" i="1" s="1"/>
  <c r="I165" i="1"/>
  <c r="L165" i="1" s="1"/>
  <c r="I166" i="1"/>
  <c r="L166" i="1" s="1"/>
  <c r="I167" i="1"/>
  <c r="L167" i="1" s="1"/>
  <c r="I168" i="1"/>
  <c r="L168" i="1" s="1"/>
  <c r="I169" i="1"/>
  <c r="L169" i="1" s="1"/>
  <c r="I170" i="1"/>
  <c r="L170" i="1" s="1"/>
  <c r="I171" i="1"/>
  <c r="L171" i="1" s="1"/>
  <c r="I172" i="1"/>
  <c r="L172" i="1" s="1"/>
  <c r="I174" i="1"/>
  <c r="L174" i="1" s="1"/>
  <c r="I175" i="1"/>
  <c r="L175" i="1" s="1"/>
  <c r="I176" i="1"/>
  <c r="L176" i="1" s="1"/>
  <c r="I177" i="1"/>
  <c r="L177" i="1" s="1"/>
  <c r="I178" i="1"/>
  <c r="L178" i="1" s="1"/>
  <c r="I179" i="1"/>
  <c r="L179" i="1" s="1"/>
  <c r="I180" i="1"/>
  <c r="L180" i="1" s="1"/>
  <c r="I181" i="1"/>
  <c r="L181" i="1" s="1"/>
  <c r="I182" i="1"/>
  <c r="L182" i="1" s="1"/>
  <c r="I183" i="1"/>
  <c r="L183" i="1" s="1"/>
  <c r="I184" i="1"/>
  <c r="L184" i="1" s="1"/>
  <c r="I185" i="1"/>
  <c r="L185" i="1" s="1"/>
  <c r="I186" i="1"/>
  <c r="L186" i="1" s="1"/>
  <c r="I187" i="1"/>
  <c r="L187" i="1" s="1"/>
  <c r="I188" i="1"/>
  <c r="L188" i="1" s="1"/>
  <c r="I189" i="1"/>
  <c r="L189" i="1" s="1"/>
  <c r="I190" i="1"/>
  <c r="L190" i="1" s="1"/>
  <c r="I191" i="1"/>
  <c r="L191" i="1" s="1"/>
  <c r="I192" i="1"/>
  <c r="L192" i="1" s="1"/>
  <c r="I193" i="1"/>
  <c r="L193" i="1" s="1"/>
  <c r="I194" i="1"/>
  <c r="L194" i="1" s="1"/>
  <c r="I195" i="1"/>
  <c r="L195" i="1" s="1"/>
  <c r="I196" i="1"/>
  <c r="L196" i="1" s="1"/>
  <c r="I197" i="1"/>
  <c r="L197" i="1" s="1"/>
  <c r="I198" i="1"/>
  <c r="L198" i="1" s="1"/>
  <c r="I199" i="1"/>
  <c r="L199" i="1" s="1"/>
  <c r="I200" i="1"/>
  <c r="L200" i="1" s="1"/>
  <c r="I201" i="1"/>
  <c r="L201" i="1" s="1"/>
  <c r="I202" i="1"/>
  <c r="L202" i="1" s="1"/>
  <c r="I203" i="1"/>
  <c r="L203" i="1" s="1"/>
  <c r="I204" i="1"/>
  <c r="L204" i="1" s="1"/>
  <c r="I205" i="1"/>
  <c r="L205" i="1" s="1"/>
  <c r="I206" i="1"/>
  <c r="L206" i="1" s="1"/>
  <c r="I207" i="1"/>
  <c r="L207" i="1" s="1"/>
  <c r="I208" i="1"/>
  <c r="L208" i="1" s="1"/>
  <c r="I209" i="1"/>
  <c r="L209" i="1" s="1"/>
  <c r="I210" i="1"/>
  <c r="L210" i="1" s="1"/>
  <c r="I211" i="1"/>
  <c r="L211" i="1" s="1"/>
  <c r="I212" i="1"/>
  <c r="L212" i="1" s="1"/>
  <c r="I213" i="1"/>
  <c r="L213" i="1" s="1"/>
  <c r="I214" i="1"/>
  <c r="L214" i="1" s="1"/>
  <c r="I215" i="1"/>
  <c r="L215" i="1" s="1"/>
  <c r="I216" i="1"/>
  <c r="L216" i="1" s="1"/>
  <c r="I217" i="1"/>
  <c r="L217" i="1" s="1"/>
  <c r="I218" i="1"/>
  <c r="L218" i="1" s="1"/>
  <c r="I219" i="1"/>
  <c r="L219" i="1" s="1"/>
  <c r="I220" i="1"/>
  <c r="L220" i="1" s="1"/>
  <c r="I221" i="1"/>
  <c r="L221" i="1" s="1"/>
  <c r="I222" i="1"/>
  <c r="L222" i="1" s="1"/>
  <c r="I223" i="1"/>
  <c r="L223" i="1" s="1"/>
  <c r="I224" i="1"/>
  <c r="L224" i="1" s="1"/>
  <c r="I225" i="1"/>
  <c r="L225" i="1" s="1"/>
  <c r="I226" i="1"/>
  <c r="L226" i="1" s="1"/>
  <c r="I227" i="1"/>
  <c r="L227" i="1" s="1"/>
  <c r="I228" i="1"/>
  <c r="L228" i="1" s="1"/>
  <c r="I229" i="1"/>
  <c r="L229" i="1" s="1"/>
  <c r="C230" i="1"/>
  <c r="D230" i="1"/>
  <c r="E230" i="1"/>
  <c r="H230" i="1"/>
  <c r="G230" i="1"/>
  <c r="F230" i="1"/>
  <c r="L15" i="1" l="1"/>
  <c r="M15" i="1" s="1"/>
  <c r="M14" i="1"/>
  <c r="M229" i="1"/>
  <c r="M228" i="1"/>
  <c r="M227" i="1"/>
  <c r="M226" i="1"/>
  <c r="M225" i="1"/>
  <c r="M224" i="1"/>
  <c r="M223" i="1"/>
  <c r="M222" i="1"/>
  <c r="M221" i="1"/>
  <c r="M220" i="1"/>
  <c r="M219" i="1"/>
  <c r="M218" i="1"/>
  <c r="M217" i="1"/>
  <c r="M216" i="1"/>
  <c r="M215" i="1"/>
  <c r="M214" i="1"/>
  <c r="M213" i="1"/>
  <c r="M212" i="1"/>
  <c r="M211" i="1"/>
  <c r="M210" i="1"/>
  <c r="M209" i="1"/>
  <c r="M208" i="1"/>
  <c r="M207" i="1"/>
  <c r="M206" i="1"/>
  <c r="M205" i="1"/>
  <c r="M204" i="1"/>
  <c r="M203" i="1"/>
  <c r="M202" i="1"/>
  <c r="M201" i="1"/>
  <c r="M200" i="1"/>
  <c r="M199" i="1"/>
  <c r="M198" i="1"/>
  <c r="M197" i="1"/>
  <c r="M196" i="1"/>
  <c r="M195" i="1"/>
  <c r="M194" i="1"/>
  <c r="M193" i="1"/>
  <c r="M192" i="1"/>
  <c r="M191" i="1"/>
  <c r="M190" i="1"/>
  <c r="M189" i="1"/>
  <c r="M188" i="1"/>
  <c r="M187" i="1"/>
  <c r="M186" i="1"/>
  <c r="M185" i="1"/>
  <c r="M184" i="1"/>
  <c r="M183" i="1"/>
  <c r="M182" i="1"/>
  <c r="M181" i="1"/>
  <c r="M180" i="1"/>
  <c r="M179" i="1"/>
  <c r="M178" i="1"/>
  <c r="M177" i="1"/>
  <c r="M176" i="1"/>
  <c r="M175" i="1"/>
  <c r="M174" i="1"/>
  <c r="M172" i="1"/>
  <c r="M171" i="1"/>
  <c r="M170" i="1"/>
  <c r="M169" i="1"/>
  <c r="M168" i="1"/>
  <c r="M167" i="1"/>
  <c r="M166" i="1"/>
  <c r="M165" i="1"/>
  <c r="M164" i="1"/>
  <c r="M163" i="1"/>
  <c r="M162" i="1"/>
  <c r="M161" i="1"/>
  <c r="M160" i="1"/>
  <c r="M159" i="1"/>
  <c r="M158" i="1"/>
  <c r="M157" i="1"/>
  <c r="M156" i="1"/>
  <c r="M155" i="1"/>
  <c r="M154" i="1"/>
  <c r="M153" i="1"/>
  <c r="M152" i="1"/>
  <c r="M151" i="1"/>
  <c r="M150" i="1"/>
  <c r="M149" i="1"/>
  <c r="M148" i="1"/>
  <c r="M147" i="1"/>
  <c r="M146" i="1"/>
  <c r="M145" i="1"/>
  <c r="M144" i="1"/>
  <c r="M143" i="1"/>
  <c r="M142" i="1"/>
  <c r="M141" i="1"/>
  <c r="M140" i="1"/>
  <c r="M139" i="1"/>
  <c r="M138" i="1"/>
  <c r="M137" i="1"/>
  <c r="M136" i="1"/>
  <c r="M135" i="1"/>
  <c r="M134" i="1"/>
  <c r="M133" i="1"/>
  <c r="M132" i="1"/>
  <c r="M131" i="1"/>
  <c r="M130" i="1"/>
  <c r="M129" i="1"/>
  <c r="M128" i="1"/>
  <c r="M127" i="1"/>
  <c r="M126" i="1"/>
  <c r="M125" i="1"/>
  <c r="M124" i="1"/>
  <c r="M123" i="1"/>
  <c r="M122" i="1"/>
  <c r="M121" i="1"/>
  <c r="M120" i="1"/>
  <c r="M119" i="1"/>
  <c r="M118" i="1"/>
  <c r="M117" i="1"/>
  <c r="M116" i="1"/>
  <c r="M115" i="1"/>
  <c r="M114" i="1"/>
  <c r="M113" i="1"/>
  <c r="M112" i="1"/>
  <c r="M111" i="1"/>
  <c r="M110" i="1"/>
  <c r="M109" i="1"/>
  <c r="M108" i="1"/>
  <c r="M107" i="1"/>
  <c r="M106" i="1"/>
  <c r="M105" i="1"/>
  <c r="M104" i="1"/>
  <c r="M103" i="1"/>
  <c r="M102" i="1"/>
  <c r="M101" i="1"/>
  <c r="M100" i="1"/>
  <c r="M99" i="1"/>
  <c r="M98" i="1"/>
  <c r="M97" i="1"/>
  <c r="M96" i="1"/>
  <c r="M95" i="1"/>
  <c r="M94" i="1"/>
  <c r="M93" i="1"/>
  <c r="M92" i="1"/>
  <c r="M91" i="1"/>
  <c r="M90" i="1"/>
  <c r="M89" i="1"/>
  <c r="M88" i="1"/>
  <c r="M87" i="1"/>
  <c r="M86" i="1"/>
  <c r="M85" i="1"/>
  <c r="M84" i="1"/>
  <c r="M83" i="1"/>
  <c r="M82" i="1"/>
  <c r="M81" i="1"/>
  <c r="M80" i="1"/>
  <c r="M79" i="1"/>
  <c r="M78" i="1"/>
  <c r="M77" i="1"/>
  <c r="M76" i="1"/>
  <c r="M75" i="1"/>
  <c r="M74" i="1"/>
  <c r="M73" i="1"/>
  <c r="M72" i="1"/>
  <c r="M71" i="1"/>
  <c r="M70" i="1"/>
  <c r="M69" i="1"/>
  <c r="M68" i="1"/>
  <c r="M67" i="1"/>
  <c r="M66" i="1"/>
  <c r="M65" i="1"/>
  <c r="M64" i="1"/>
  <c r="M63" i="1"/>
  <c r="M62" i="1"/>
  <c r="M61" i="1"/>
  <c r="M60" i="1"/>
  <c r="M59" i="1"/>
  <c r="M58" i="1"/>
  <c r="M57" i="1"/>
  <c r="M56" i="1"/>
  <c r="M55" i="1"/>
  <c r="M54" i="1"/>
  <c r="M53" i="1"/>
  <c r="M52" i="1"/>
  <c r="M51" i="1"/>
  <c r="M50" i="1"/>
  <c r="M49" i="1"/>
  <c r="M48" i="1"/>
  <c r="M47" i="1"/>
  <c r="M46" i="1"/>
  <c r="M45" i="1"/>
  <c r="M44" i="1"/>
  <c r="M43" i="1"/>
  <c r="M42" i="1"/>
  <c r="M41" i="1"/>
  <c r="M40" i="1"/>
  <c r="M39" i="1"/>
  <c r="M38" i="1"/>
  <c r="M37" i="1"/>
  <c r="M36" i="1"/>
  <c r="M35" i="1"/>
  <c r="M34" i="1"/>
  <c r="M33" i="1"/>
  <c r="M32" i="1"/>
  <c r="M31" i="1"/>
  <c r="M30" i="1"/>
  <c r="M29" i="1"/>
  <c r="M28" i="1"/>
  <c r="M27" i="1"/>
  <c r="M26" i="1"/>
  <c r="M25" i="1"/>
  <c r="M24" i="1"/>
  <c r="M23" i="1"/>
  <c r="M22" i="1"/>
  <c r="M21" i="1"/>
  <c r="M20" i="1"/>
  <c r="M19" i="1"/>
  <c r="M18" i="1"/>
  <c r="M17" i="1"/>
  <c r="M16" i="1"/>
</calcChain>
</file>

<file path=xl/sharedStrings.xml><?xml version="1.0" encoding="utf-8"?>
<sst xmlns="http://schemas.openxmlformats.org/spreadsheetml/2006/main" count="1131" uniqueCount="697">
  <si>
    <t>Exchange Services &amp; Data Model</t>
  </si>
  <si>
    <t>RFP Identification Details</t>
  </si>
  <si>
    <t>Offeror Name:</t>
  </si>
  <si>
    <t>(enter name here)</t>
  </si>
  <si>
    <t>Response Date:</t>
  </si>
  <si>
    <t>(enter date here)</t>
  </si>
  <si>
    <t xml:space="preserve">Response Instructions: </t>
  </si>
  <si>
    <t xml:space="preserve">The following requirements were developed by member's of the HIEs that comprise the consortium requesting this new Exchange Services and Data Model functionality.  
Please provide a response to all requirements listed within the document. To do so, select an option under the "Offeror Response" column dropdown. Definitions for the selections in the column can be found on the other worksheet within the document.  
Certain responses will require a comment but please provide any comments or assumptions made that are necessary for your response.  You may also link to sections of your written proposal where it is relevant to your answer. </t>
  </si>
  <si>
    <t>Req ID</t>
  </si>
  <si>
    <t>Group</t>
  </si>
  <si>
    <t>Title</t>
  </si>
  <si>
    <t>Description</t>
  </si>
  <si>
    <t>Requirement Priority</t>
  </si>
  <si>
    <t>Offeror Response</t>
  </si>
  <si>
    <t>Offeror Comment(s)</t>
  </si>
  <si>
    <t>Automated Review</t>
  </si>
  <si>
    <t>Manual Review</t>
  </si>
  <si>
    <t>Manual Review Comments</t>
  </si>
  <si>
    <t>Final Evaluation</t>
  </si>
  <si>
    <t>Score</t>
  </si>
  <si>
    <t>AN</t>
  </si>
  <si>
    <t>Alert Notifications</t>
  </si>
  <si>
    <t>AN -1</t>
  </si>
  <si>
    <t>Unsolicited Alerts</t>
  </si>
  <si>
    <t>Shall provide Alert and Notification services to notify a Patient's providers and care team members of notifiable events as determined from messages received (e.g., admission, discharge, and transfers [ADTs]).</t>
  </si>
  <si>
    <t>Mandatory</t>
  </si>
  <si>
    <t>Standard Functionality (Configurable)</t>
  </si>
  <si>
    <t>AN-2</t>
  </si>
  <si>
    <t>Support for New York and National Alerts</t>
  </si>
  <si>
    <t>Shall support alert notifications across New York and on a national level</t>
  </si>
  <si>
    <t>AN-3</t>
  </si>
  <si>
    <t>Alert Types</t>
  </si>
  <si>
    <t>Shall support the following alert types: - Utilization Report- alert census and summary - CMS Hospital Event Notification- "unsolicited alerts" - Clinical triggers (lab, etc.)</t>
  </si>
  <si>
    <t>AN-5</t>
  </si>
  <si>
    <t>Subscription</t>
  </si>
  <si>
    <t>Shall allow authorized users to subscribe to system events (e.g., updated consolidated clinical document architecture (CCDAs), hospital ADTs).</t>
  </si>
  <si>
    <t>AN-5.2</t>
  </si>
  <si>
    <t>Subscription - Subscribe through list upload</t>
  </si>
  <si>
    <t>Shall allow providers to update their subscription list through a list upload (PAM).</t>
  </si>
  <si>
    <t>AN-6</t>
  </si>
  <si>
    <t>Triggers</t>
  </si>
  <si>
    <t>Shall alert subscribers based on one or more configurable criteria (Examples: specified population receives an ADT, message types A01, A03, A04, A06, from a hospital or inpatient center, or from an emergency department or long-term care facility, COVID-19, positive clinical test, and when a patient registers at an ambulatory center</t>
  </si>
  <si>
    <t>AN-9</t>
  </si>
  <si>
    <t>Logic Based Subscriptions</t>
  </si>
  <si>
    <t>Shall be able to create logic based subscription cohorts with configurable trigger parameters using existing transactions/data</t>
  </si>
  <si>
    <t>AN-9.1</t>
  </si>
  <si>
    <t>Logic Based Subscriptions - 30-Day Readmit Alerts</t>
  </si>
  <si>
    <t>Shall support 30-Day Readmit Alerts. (This is a representative example of requirements for a logic based subscription.)</t>
  </si>
  <si>
    <t>AN-9.1.1</t>
  </si>
  <si>
    <t>Logic Based Subscriptions - 30-Day Readmit Alert - Subscribe through discharge ADT</t>
  </si>
  <si>
    <t>Subscription lists in the 30-day readmit alert workflow must be updated through a patient's discharge ADT. (This is a representative example of requirements for a logic based subscription.)</t>
  </si>
  <si>
    <t>AN-10</t>
  </si>
  <si>
    <t>Patient List Alerting</t>
  </si>
  <si>
    <t>Shall be capable of capturing patient alert subscription lists and sending the parties to the MPI to recieve corresponding MPI IDs. (This is required to support cross - QE Alerts functionality.)</t>
  </si>
  <si>
    <t>AN-11</t>
  </si>
  <si>
    <t>Clinical Registries and Forwarding</t>
  </si>
  <si>
    <t>Shall allow lists to be loaded for clinical registries, alerting or CCD forwarding that does not create a patient in the MPI. In this alerting scenario XQE alerts will not function.</t>
  </si>
  <si>
    <t>AN-12.1</t>
  </si>
  <si>
    <t>Delivery Frequency - Real Time Through DSM Platform</t>
  </si>
  <si>
    <t>Shall allow notification to subscribed providers in real time through Direct Secure Messaging Platform (with attached result and link to patient record).</t>
  </si>
  <si>
    <t>AN-12.2</t>
  </si>
  <si>
    <t>Delivery Frequency - Real Time Through EHR Mail</t>
  </si>
  <si>
    <t>Shall allow users to notify subscribed providers in real time through an email to the provider's EMR email (with attached result).</t>
  </si>
  <si>
    <t>AN-12.3</t>
  </si>
  <si>
    <t>Delivery Frequency - Batch through DSM</t>
  </si>
  <si>
    <t>Shall notify subscribed providers through a batch file delivered to the provider's Direct Secure Messaging Platform Account at specified intervals (i.e. once per day)</t>
  </si>
  <si>
    <t>AN-12.4</t>
  </si>
  <si>
    <t>Delivery Frequency - Real time through EMR integration</t>
  </si>
  <si>
    <t>Shall be able to notify subscribed providers in real time through an alert to the provider's EMR (with attached result).</t>
  </si>
  <si>
    <t>An-13</t>
  </si>
  <si>
    <t>Cross-QE Alerts</t>
  </si>
  <si>
    <t>Shall allow point to point communications across QE environments and infrastructure where cross QE alert notification are appropriate, and based on a Statewide MPI (sMPI) lookup, notifications, and alerting systems</t>
  </si>
  <si>
    <t>AN-14</t>
  </si>
  <si>
    <t>Notification History/Resend</t>
  </si>
  <si>
    <t>Shall have the ability to view notification history and resend messages as needed.</t>
  </si>
  <si>
    <t>AN-15</t>
  </si>
  <si>
    <t>Integration with Other Services</t>
  </si>
  <si>
    <t>Shall support integration with other services for message routing.</t>
  </si>
  <si>
    <t>AN-16</t>
  </si>
  <si>
    <t>Advanced Alert Notifications</t>
  </si>
  <si>
    <t>Shall support subscription-based alerts for customizable subsets of results</t>
  </si>
  <si>
    <t>AN-16.1</t>
  </si>
  <si>
    <t>Advanced Real Time Pushes</t>
  </si>
  <si>
    <t>Shall support real-time pushes of alerts based on subscriptions and/or configured settings or preferences</t>
  </si>
  <si>
    <t>AN-16.2</t>
  </si>
  <si>
    <t>Advanced Query Patient</t>
  </si>
  <si>
    <t>Shall allow authorized users to query the system for a specific patient's alerts</t>
  </si>
  <si>
    <t>AN-16.3</t>
  </si>
  <si>
    <t>Delayed Alerts</t>
  </si>
  <si>
    <t>Shall have the ability to configure logic to delay alerts to allow for additional information to come in before sending.</t>
  </si>
  <si>
    <t>AC</t>
  </si>
  <si>
    <t>Auditing and Compliance, User Activity</t>
  </si>
  <si>
    <t>AC-21</t>
  </si>
  <si>
    <t>NIST-80053 r5</t>
  </si>
  <si>
    <t>Shall comply with all NIST-80053 r5 logging and monitoring control requirements.</t>
  </si>
  <si>
    <t>AC-1.1</t>
  </si>
  <si>
    <t>Logging - Data Access Log</t>
  </si>
  <si>
    <t>Shall track all data access events for all user types including admins</t>
  </si>
  <si>
    <t>AC-1.2</t>
  </si>
  <si>
    <t>Logging - Data Change Log</t>
  </si>
  <si>
    <t>Shall track data changes made by admins to user, provider, and system data</t>
  </si>
  <si>
    <t>AC-1.4</t>
  </si>
  <si>
    <t>Logging - Granular event logs on inbound and outbound queries</t>
  </si>
  <si>
    <t>Shall log all queries into and out of the system.</t>
  </si>
  <si>
    <t>AC-1.5</t>
  </si>
  <si>
    <t>Logging - User Generated Actions</t>
  </si>
  <si>
    <t>Shall log user generated actions</t>
  </si>
  <si>
    <t>AC-1.7</t>
  </si>
  <si>
    <t>Logging - Clinical Data Printed</t>
  </si>
  <si>
    <t>Shall log any clinical data that was printed.</t>
  </si>
  <si>
    <t>AC-1.8</t>
  </si>
  <si>
    <t>Logging - Clinical Data Shared</t>
  </si>
  <si>
    <t>Shall log any clinical data that was shared.</t>
  </si>
  <si>
    <t>AC-1.9</t>
  </si>
  <si>
    <t>Logging - Clinical Data Downloads</t>
  </si>
  <si>
    <t>Shall log any clinical data record download action.</t>
  </si>
  <si>
    <t>AC-6</t>
  </si>
  <si>
    <t>HIPAA/45 C.F.R.</t>
  </si>
  <si>
    <t>Shall have the ability to document and implement all logging required by the HIPAA Security Rule provision on Audit Controls 45 C.F.R. § 164.312(b) </t>
  </si>
  <si>
    <t>AC-8.4</t>
  </si>
  <si>
    <t>Standard and Guideline Adherence - Compliance with ONC Cures Act Final Rule</t>
  </si>
  <si>
    <t>Shall comply with all regulations on information blocking (ONC Cures Act Final Rule).</t>
  </si>
  <si>
    <t>AC-9</t>
  </si>
  <si>
    <t>Flagging of "Break the Glass" Data Access</t>
  </si>
  <si>
    <t>Shall recognize and flag for auditing any "break the glass" access to data in conflict with consent.</t>
  </si>
  <si>
    <t>CV</t>
  </si>
  <si>
    <t>Clinical viewer (across providers)</t>
  </si>
  <si>
    <t>CV-1</t>
  </si>
  <si>
    <t>Aggregate Patient Information from Multiple Sources</t>
  </si>
  <si>
    <t>Shall have a user interface that provides aggregated patient information from multiple sources in a unified display, accessible by authorized users, including providers.</t>
  </si>
  <si>
    <t>CV-1.3.1</t>
  </si>
  <si>
    <t>User Interface - Role-Based Views</t>
  </si>
  <si>
    <t>Shall have role-based access controls for both views and capabilities in the user interface</t>
  </si>
  <si>
    <t>CM</t>
  </si>
  <si>
    <t>Consent Management</t>
  </si>
  <si>
    <t>CM-1</t>
  </si>
  <si>
    <t>Federal and State Compliance</t>
  </si>
  <si>
    <t>Shall provide the capabilities required to implement and maintain consent policies consistent with federal and State statutes. </t>
  </si>
  <si>
    <t>CM-2</t>
  </si>
  <si>
    <t>Auditing Capabilities</t>
  </si>
  <si>
    <t>Shall have robust auditing capabilities related to the consent management that captures details such as consent recieved timestamp, consenter, type of consent (level, and approval), source, etc</t>
  </si>
  <si>
    <t>CM-3</t>
  </si>
  <si>
    <t>Historical Consent Records</t>
  </si>
  <si>
    <t>Shall maintain a history of all patient consent elections and patient authorizations for information access, as well as other patient/consumer preferences as applicable to the service and in accordance with state statute.</t>
  </si>
  <si>
    <t>CM-3.1</t>
  </si>
  <si>
    <t>Historical Consent Records - User Interface</t>
  </si>
  <si>
    <t>Shall allow users access to view all consent values, effective dates and expiration dates for their patients including all past and current consents via the HIE portal</t>
  </si>
  <si>
    <t>CM-5</t>
  </si>
  <si>
    <t>Consent Reset</t>
  </si>
  <si>
    <t>Shall "reset" consent for a patient if, upon audit or discovery, an issue is found with the way consent was gathered. (Example: If the patient was required to sign a form, and there is no signature.) The "reset" is meant to act in the system as if patient consent was never given or originally declined.</t>
  </si>
  <si>
    <t>CM-7</t>
  </si>
  <si>
    <t>Site-level Consent</t>
  </si>
  <si>
    <t>Shall have the ability for patients to indicate their consent at the following levels: Organization, Community (QE), Statewide</t>
  </si>
  <si>
    <t>CM-7.1</t>
  </si>
  <si>
    <t>Site-level consent default</t>
  </si>
  <si>
    <t>Shall allow admins to configure the default site level consent value</t>
  </si>
  <si>
    <t>CM-8</t>
  </si>
  <si>
    <t>Organization consent recognized</t>
  </si>
  <si>
    <t>Shall have the ability for patients to indicate their consent at a level that is configurable within the system, including organization (provider group) and state-wide (all QE organizations) level</t>
  </si>
  <si>
    <t>CM-9</t>
  </si>
  <si>
    <t>Bypass consent recognized and logged</t>
  </si>
  <si>
    <t>Shall allow certain types of users to bypass consent and whenever a user bypasses consent, it shall be logged.</t>
  </si>
  <si>
    <t>CM-10</t>
  </si>
  <si>
    <t>Consent hierarchy</t>
  </si>
  <si>
    <t>Shall allow admins to indicate the different levels of consent and in what order they are recognized</t>
  </si>
  <si>
    <t>CM-11</t>
  </si>
  <si>
    <t>Configure consent verbiage</t>
  </si>
  <si>
    <t>Shall allow admins to completely configure the labels and verbiage on attestation and consent warning pages that users see and attest to, based on security role and type of consent</t>
  </si>
  <si>
    <t>CM-12</t>
  </si>
  <si>
    <t>Ability to adjust hours to "re-up" attestation</t>
  </si>
  <si>
    <t>Shall allow admins to indicate how often a user must re-attest to access a patient's record</t>
  </si>
  <si>
    <t>CM-13</t>
  </si>
  <si>
    <t>Hiding part 2 consent completely (except for admins and consent staff)</t>
  </si>
  <si>
    <t>Shall only allow admins and users that have access to part 2 data the ability to see consent from part 2 facilities</t>
  </si>
  <si>
    <t>CM-14</t>
  </si>
  <si>
    <t>Consent Update</t>
  </si>
  <si>
    <t>Shall have the ability to update patient consent through the UI at both an organization and site level through the following methods. The ability to update consent should be based on a permission/security role:</t>
  </si>
  <si>
    <t>CM-14.1</t>
  </si>
  <si>
    <t>Consent Update - Manually through UI</t>
  </si>
  <si>
    <t>Shall allow Users to manually update patient consent through the UI.</t>
  </si>
  <si>
    <t>CM-14.2</t>
  </si>
  <si>
    <t>Consent Update - Through ADT</t>
  </si>
  <si>
    <t>Shall allow patient consent to be updated through an ADT</t>
  </si>
  <si>
    <t>CM-14.3</t>
  </si>
  <si>
    <t>Consent Update - Through API</t>
  </si>
  <si>
    <t>Shall allow patient consent to be updated through API calls</t>
  </si>
  <si>
    <t>CM-14.4</t>
  </si>
  <si>
    <t>Consent Update - Through XACML Messages</t>
  </si>
  <si>
    <t>Shall allow patient consent to be updated through XACML messages</t>
  </si>
  <si>
    <t>CM-14.5</t>
  </si>
  <si>
    <t>Consent Update - Through Flat Files</t>
  </si>
  <si>
    <t>Shall allow patient consent to be updated through flat files</t>
  </si>
  <si>
    <t>CM-16</t>
  </si>
  <si>
    <t>Minor Management</t>
  </si>
  <si>
    <t>Shall allow minors as defined in the system, to override a “No,” “Emergency Only” or Unknown consent when receiving a minor consented service, known as “Minor Consent Override”. The user will be prompted to attest that they are treating for a minor consented service.</t>
  </si>
  <si>
    <t>CM-17</t>
  </si>
  <si>
    <t>Automatic expiration of minor consent</t>
  </si>
  <si>
    <t>Shall automatically expire a minor's consent value on the date on which they are no longer considered a minor per the system's configured age of consent. Example: their 18th birthday, etc.</t>
  </si>
  <si>
    <t>CM-18</t>
  </si>
  <si>
    <t>Age of minor must be configurable</t>
  </si>
  <si>
    <t>Shall allow Admins to configure the ages that a patient is considered a minor, universally, and based on attributes such as disability.</t>
  </si>
  <si>
    <t>CM-19</t>
  </si>
  <si>
    <t>Values</t>
  </si>
  <si>
    <t xml:space="preserve">Shall have the following consent values: Yes – allows users access to the patient’s record. No – doesn’t allow users access to the patient’s record. Emergency Only – allows the user access to the patient’s record when the ‘break the glass’ has been used. Community Wide Denials (CWD) – all providers access is blocked without the patient having to sign a consent form with each provider. No consent record on file. All-in consent (community wide approval) </t>
  </si>
  <si>
    <t>CM-20</t>
  </si>
  <si>
    <t>Organizational View Restriction</t>
  </si>
  <si>
    <t>Shall only allow users access to view the consents for their own organization.</t>
  </si>
  <si>
    <t>CM-22</t>
  </si>
  <si>
    <t>Break the Glass Notifications</t>
  </si>
  <si>
    <t>Shall log and communicate “break the glass” events in patient record lookup requests, via notification messages or through other methods as defined by SHIN-NY Policies and Procedures. Provide a method for an Authorized User to verify the consent status of a patient.</t>
  </si>
  <si>
    <t>CM-24</t>
  </si>
  <si>
    <t>Community-Wide Deny Override</t>
  </si>
  <si>
    <t>Shall have a “Community-Wide Deny Consent” that will override any other consent the patient has and must be displayed to the user as the active consent for that patient. All prior consents should not be displayed as active.</t>
  </si>
  <si>
    <t>CM-25</t>
  </si>
  <si>
    <t>Active Consent View</t>
  </si>
  <si>
    <t>Shall display an Active indicator for the current consent value for an organization, and only one consent value can be active at a time per organization</t>
  </si>
  <si>
    <t>CM-26</t>
  </si>
  <si>
    <t>Expiration Dates</t>
  </si>
  <si>
    <t>Shall have no expiration date or an expiration date in the future for any Active consents. (Those that do not have an expiration date will be active until an expiration date is entered. If the expiration date is in the future the consent will be active until the expiration date that was entered.</t>
  </si>
  <si>
    <t>CM-30</t>
  </si>
  <si>
    <t>Public Health Access</t>
  </si>
  <si>
    <t>Allow access by Public Health users without an explicit 'Yes' consent for applicable PH uses as defined in SHINNY Polices and procedures and state, local and city law.</t>
  </si>
  <si>
    <t>CM-30.1</t>
  </si>
  <si>
    <t>Public Health Access - Block Part-2 Data</t>
  </si>
  <si>
    <t>Shall block Part-2 data from Public Health user access.</t>
  </si>
  <si>
    <t>CM-31</t>
  </si>
  <si>
    <t>System Infrastructure Integration</t>
  </si>
  <si>
    <t>Shall have real-time access to the consent information for all internal applications and services</t>
  </si>
  <si>
    <t>DM</t>
  </si>
  <si>
    <t>Data Model</t>
  </si>
  <si>
    <t>DM-2</t>
  </si>
  <si>
    <t>Data Tagging</t>
  </si>
  <si>
    <t>Shall have the ability to tag data with configurable tags such as privacy, OMH, Substance Use, Part 2, Etc...</t>
  </si>
  <si>
    <t>DM-3</t>
  </si>
  <si>
    <t>Value Set Management</t>
  </si>
  <si>
    <t>Shall have the ability to create logically mapped groups of codes (i.e. group multiple codes meaning "deceased" into a single group), while maintaining their original value</t>
  </si>
  <si>
    <t>DM-4</t>
  </si>
  <si>
    <t>De-Identification and Re-Identification of Data</t>
  </si>
  <si>
    <t>Shall have the capability to de-identify data and to re-identify previously de-identified data using surrogate keys for authorized purposes</t>
  </si>
  <si>
    <t>DM-5</t>
  </si>
  <si>
    <t>Interface with External Reference Libraries</t>
  </si>
  <si>
    <t>Shall support connection and interface with an external reference libraries, such as: - First Data Bank (FDB) - ICD 10 - Snomed - CCS (Clinical …...) - Dictionaries and other reference sources - AHRQ</t>
  </si>
  <si>
    <t>DM-6</t>
  </si>
  <si>
    <t>Patient Documents</t>
  </si>
  <si>
    <t>Shall allow documents to be attached to a patient's record by a user or system process</t>
  </si>
  <si>
    <t>DM-7</t>
  </si>
  <si>
    <t>Data Lifecycle Management</t>
  </si>
  <si>
    <t>Shall have tools and policies for managing the entire data lifecycle</t>
  </si>
  <si>
    <t>DM-7.3</t>
  </si>
  <si>
    <t>Data Lifecycle Management - Archival</t>
  </si>
  <si>
    <t>Shall have ability to archive records based on specified criteria, date.</t>
  </si>
  <si>
    <t>DM-7.4</t>
  </si>
  <si>
    <t>Data Lifecycle Management - Data Deletion</t>
  </si>
  <si>
    <t>Shall have tools and policies for data deletion</t>
  </si>
  <si>
    <t>DM-8</t>
  </si>
  <si>
    <t>Upcycled and Raw Versioning</t>
  </si>
  <si>
    <t>Shall have the ability to maintain both upcycled data and raw data and the ability to report either as needed</t>
  </si>
  <si>
    <t>DM-9</t>
  </si>
  <si>
    <t>Database Management and Administration</t>
  </si>
  <si>
    <t>Shall provide industry standard database management and administration capabilities.</t>
  </si>
  <si>
    <t>DM-9.1</t>
  </si>
  <si>
    <t>Database Management and Administration - Database Access</t>
  </si>
  <si>
    <t>Shall provide authorized users access to back end database</t>
  </si>
  <si>
    <t>DM-9.2</t>
  </si>
  <si>
    <t>Database Management and Administration - Automatic query optimization </t>
  </si>
  <si>
    <t>Shall have Automatic query optimization capabilities</t>
  </si>
  <si>
    <t>DM-9.3</t>
  </si>
  <si>
    <t>Database Management and Administration - Database administrator management tools </t>
  </si>
  <si>
    <t>Shall have Database administrator management tools </t>
  </si>
  <si>
    <t>DM-9.4</t>
  </si>
  <si>
    <t>Database Management and Administration - Queries</t>
  </si>
  <si>
    <t>Shall support queries</t>
  </si>
  <si>
    <t>DM-9.5</t>
  </si>
  <si>
    <t>Database Management and Administration - Stored procedures </t>
  </si>
  <si>
    <t>Shall support Stored procedures </t>
  </si>
  <si>
    <t>DM-9.6</t>
  </si>
  <si>
    <t>Database Management and Administration - Views </t>
  </si>
  <si>
    <t>Shall support Views </t>
  </si>
  <si>
    <t>DM-9.7</t>
  </si>
  <si>
    <t>Database Management and Administration - Triggers </t>
  </si>
  <si>
    <t>Shall support Triggers </t>
  </si>
  <si>
    <t>DM-</t>
  </si>
  <si>
    <t>Database Management and Administration - Multi-processor capability </t>
  </si>
  <si>
    <t>Shall have Multi-processor capability </t>
  </si>
  <si>
    <t>DM-9.8</t>
  </si>
  <si>
    <t>Database Management and Administration - Multi-processor query execution and indexing </t>
  </si>
  <si>
    <t>Shall support Multi-processor query execution and indexing </t>
  </si>
  <si>
    <t>DM-9.9</t>
  </si>
  <si>
    <t>Database Management and Administration - Performance monitoring tools </t>
  </si>
  <si>
    <t>Shall have Performance monitoring tools </t>
  </si>
  <si>
    <t>Database Management and Administration - Segmented Data Warehouses</t>
  </si>
  <si>
    <t>Shall have the ability to segment different types of data such as flat files, third-party extracts, or backups.</t>
  </si>
  <si>
    <t>DM-7.4.1</t>
  </si>
  <si>
    <t>Data Lifecycle Management - Data Deletion - "Deleted" Data Flag</t>
  </si>
  <si>
    <t>Shall allow selected user roles to flag data as "deleted", so that it is hidden from users in the UI</t>
  </si>
  <si>
    <t>DOC</t>
  </si>
  <si>
    <t>Document Management</t>
  </si>
  <si>
    <t>DOC-1</t>
  </si>
  <si>
    <t>Shall be capable of storing various types of documents in different storage levels or types based on the use case for the data.</t>
  </si>
  <si>
    <t>ER</t>
  </si>
  <si>
    <t>Exchange Operational Reporting</t>
  </si>
  <si>
    <t>ER-1</t>
  </si>
  <si>
    <t>Run Reports without Impacting Performance</t>
  </si>
  <si>
    <t>Shall have the ability to run reports without negatively impacting system performance, such as by preventing poorly written code from being executed, or implementing auto-kill features for reports which are impacting performance.</t>
  </si>
  <si>
    <t>ER-2</t>
  </si>
  <si>
    <t>Restricted Access for Reports and Dashboards</t>
  </si>
  <si>
    <t>Shall restric access to reports and dashboards, including saved reports to users based on their roles and security profiles.</t>
  </si>
  <si>
    <t>ER-3</t>
  </si>
  <si>
    <t>Report Export Format</t>
  </si>
  <si>
    <t>Reporting services will allow reports to be transformed and saved in multiple industry standard formats as allowed based on user role, including, at minimum: PDF, .CSV, and .XLSX (Excel)</t>
  </si>
  <si>
    <t>ER-4</t>
  </si>
  <si>
    <t>Report Automation</t>
  </si>
  <si>
    <t>Shall have capability to set up routing rules that enable delivery of designated information to specified destinations and organizations (e.g., to automate routing reportable labs to Public Health, to automate standard rep</t>
  </si>
  <si>
    <t>ER-5</t>
  </si>
  <si>
    <t>Performance Monitoring</t>
  </si>
  <si>
    <t>Shall have performance monitoring capabilities</t>
  </si>
  <si>
    <t>ER-6</t>
  </si>
  <si>
    <t>Error &amp; Exception Reporting</t>
  </si>
  <si>
    <t>Shall have error and exception reporting</t>
  </si>
  <si>
    <t>EX</t>
  </si>
  <si>
    <t>Extensibility</t>
  </si>
  <si>
    <t>EX-1</t>
  </si>
  <si>
    <t>Plugins</t>
  </si>
  <si>
    <t>Shall be capable to integrations with plugins to extend system functionality.</t>
  </si>
  <si>
    <t>IE</t>
  </si>
  <si>
    <t>Image Exchange</t>
  </si>
  <si>
    <t>IE-1</t>
  </si>
  <si>
    <t>Integration with Image Exchange</t>
  </si>
  <si>
    <t>Shall display imaging directly in the provider portal.</t>
  </si>
  <si>
    <t>IE-18</t>
  </si>
  <si>
    <t>Provision of Image Exchange</t>
  </si>
  <si>
    <t>Shall allow users with the appropriate permissions to the ability to generate and view the HIE image exchange worklist.</t>
  </si>
  <si>
    <t>IE-2</t>
  </si>
  <si>
    <t>Shall allow users to view imaging directly in the provider portal. </t>
  </si>
  <si>
    <t>IE-3</t>
  </si>
  <si>
    <t>User role configuration</t>
  </si>
  <si>
    <t>Shall permit role-based access to image exchange functionality within the provider portal </t>
  </si>
  <si>
    <t>IE-4</t>
  </si>
  <si>
    <t>Image linked from a report</t>
  </si>
  <si>
    <t>Shall allow users to access and view an image associated with the appropriate report/result/encounter from within the provider portal</t>
  </si>
  <si>
    <t>IE-5</t>
  </si>
  <si>
    <t>Viewer capability</t>
  </si>
  <si>
    <t>Shall provide DICOM-quality viewer and suite of tools to maneuver and enhance user expereince, in alignment with common radiologists' needs. Viewer required to support all common web browsers </t>
  </si>
  <si>
    <t>IE-6</t>
  </si>
  <si>
    <t>Real-time collaborative access</t>
  </si>
  <si>
    <t>Shall permit user to initiate real-time screen sharing with other authorized users</t>
  </si>
  <si>
    <t>IE-7</t>
  </si>
  <si>
    <t>Imaging worklist</t>
  </si>
  <si>
    <t>Shall display, filter and sort a list of all images available from connected imaging providers for a selected patient and allow users to view 1 or more images. </t>
  </si>
  <si>
    <t>IE-8</t>
  </si>
  <si>
    <t>Transfer to PACS</t>
  </si>
  <si>
    <t>Shall provide authorized users the ability to select images to be copied from source PACS system to authorized user's connected PACS, with ability to update key image information such as patient MRN for reconciling within receiving EHR/PACS. </t>
  </si>
  <si>
    <t>IE-9</t>
  </si>
  <si>
    <t>Embed imaging link in interfaced report</t>
  </si>
  <si>
    <t>Shall provide mechanism to link secure image viewing access with report delivered to recipient via EHR interface, Direct message or other means. </t>
  </si>
  <si>
    <t>IE-10</t>
  </si>
  <si>
    <t>Intelligent image forwarding</t>
  </si>
  <si>
    <t>Shall identify and transmit relevant historical imaging studies based on configurable criteria </t>
  </si>
  <si>
    <t>IE-19</t>
  </si>
  <si>
    <t>Shall allow images to be viewed alongside the related report/result/encounter.</t>
  </si>
  <si>
    <t>IE-20</t>
  </si>
  <si>
    <t>Imaging Services Integration</t>
  </si>
  <si>
    <t>Shall integrate with imaging capabilities from 3rd party vendors or with 3rd party vendors and an internal solution.</t>
  </si>
  <si>
    <t>IE-20.1</t>
  </si>
  <si>
    <t>Imaging Services Integration - Imaging Services Vendor</t>
  </si>
  <si>
    <t>Shall integrate with EHealth Technologies imaging service</t>
  </si>
  <si>
    <t>IO</t>
  </si>
  <si>
    <t>Interoperability</t>
  </si>
  <si>
    <t>IO-1</t>
  </si>
  <si>
    <t>Formats</t>
  </si>
  <si>
    <t>Shall support sending and receiving multiple standard interface types to bi-directionally exchange data with external systems and parties. Examples include but are not limited to: XCA, HL7, XML, Delimited</t>
  </si>
  <si>
    <t>IO-1.4</t>
  </si>
  <si>
    <t>Formats - API</t>
  </si>
  <si>
    <t>Shall support the Application programming interface (API) format, including the most current United States Core Data for Interoperability (USCDI) standards, and FHIR® – Fast Healthcare Interoperability Resources (hl7.org/FHIR)</t>
  </si>
  <si>
    <t>IO-2</t>
  </si>
  <si>
    <t>ONC Interoperability Standards Advisory</t>
  </si>
  <si>
    <t>Shall provide services consistent with standards as articulated in the ONC Interoperability Standards Advisory (https://www.healthit.gov/isa/).</t>
  </si>
  <si>
    <t>IO-3</t>
  </si>
  <si>
    <t>Translation of Legacy Messaging</t>
  </si>
  <si>
    <t>Shall provide the capability and capacity to translate legacy messaging to standardized documents, including all sections of a CCD and related documents, such as the Continuity of Care Record (CCR) and Clinical Data Architecture (CDA).</t>
  </si>
  <si>
    <t>IO-4</t>
  </si>
  <si>
    <t>Compliance with Cures Act</t>
  </si>
  <si>
    <t>Shall provide services consistent with the patient access and interoperability rules as part of the 21st Century Cures Act.</t>
  </si>
  <si>
    <t>IO-5</t>
  </si>
  <si>
    <t>Social Determinants of Health</t>
  </si>
  <si>
    <t>Shall provide social determinants of health services consistent with The Gravity Project endorsed by the ONC</t>
  </si>
  <si>
    <t>IO-6</t>
  </si>
  <si>
    <t>Transformation of Clinical Results</t>
  </si>
  <si>
    <t>Shall validate and transform clinical results from source formats to CCD/CCR formats for sending outbound</t>
  </si>
  <si>
    <t>IO-7</t>
  </si>
  <si>
    <t>Utilization of eHealth Exchange Gateway Service</t>
  </si>
  <si>
    <t>Shall provide the capability to utilize the eHealth Exchange Gateway service, aligned to eHealth Exchange governance policies and standards. The gateway shall be made available to authorized users and participating organizations of the HIE system.</t>
  </si>
  <si>
    <t>IO-8</t>
  </si>
  <si>
    <t>Transformation of Messages Between Document Formats</t>
  </si>
  <si>
    <t>Shall provide the capability to transform messages between different document formats (e.g., HL7v2 to v3 or EDI to XML) to parse and validate various document formats (e.g., XML and XML [XSD]), and to create and map across different message envelopes and content requirements based on source and target requirements.</t>
  </si>
  <si>
    <t>IO-9</t>
  </si>
  <si>
    <t>Terminology Engine</t>
  </si>
  <si>
    <t>Shall provide a terminology engine that normalizes the incoming medical coding and terminology into consistent forms, enabling semantic interoperability (i.e., consistent meaning of health information regardless of its source).</t>
  </si>
  <si>
    <t>IO-10</t>
  </si>
  <si>
    <t>Shall have the ability to over rule the clinicial transaction's relationship to the MPI</t>
  </si>
  <si>
    <t>PRL</t>
  </si>
  <si>
    <t>Patient Record Lookup (PRL)</t>
  </si>
  <si>
    <t>PRL-1</t>
  </si>
  <si>
    <t>Patient-Selection Query</t>
  </si>
  <si>
    <t>Shall have a Record Locator service that will support multiple search, query, and retrieval methods of patient data of both centralized and/or federated patient data, based on user role.</t>
  </si>
  <si>
    <t>PRL-1.1</t>
  </si>
  <si>
    <t>Patient-Selection Query - By Demographics</t>
  </si>
  <si>
    <t>Shall allow search by demographics, including but not limited to: name, date of birth, and gender</t>
  </si>
  <si>
    <t>PRL-2</t>
  </si>
  <si>
    <t>Permissions</t>
  </si>
  <si>
    <t>Shall restrict users from viewing records based on permissions (e.g., clinical users, administrative users, test users).</t>
  </si>
  <si>
    <t>PRL-2.1</t>
  </si>
  <si>
    <t>Permissions - Sensitive Data Access/Controls</t>
  </si>
  <si>
    <t>Shall support capacity to limit access to Part 2 or other distinct designated sensitive data (e.g. reproductive, OMH) based on applicable consent and to users who have appropriate permissions.</t>
  </si>
  <si>
    <t>PRL-4</t>
  </si>
  <si>
    <t>View patient record without health information (only PII)</t>
  </si>
  <si>
    <t>Shall allow users with the appropriate permissions to view a patient's personal information without health information, given the patient has the given the appropriate consent level.</t>
  </si>
  <si>
    <t>PRL-5</t>
  </si>
  <si>
    <t>Data Display</t>
  </si>
  <si>
    <t>Shall display the following information of origin, date, time, provider, etc., when applicable. The ability to view the most recent information is intuitive to the user. </t>
  </si>
  <si>
    <t>PRL-6</t>
  </si>
  <si>
    <t>Views and Filters</t>
  </si>
  <si>
    <t>Shall have the ability to create views and filters</t>
  </si>
  <si>
    <t>PRL-6.3</t>
  </si>
  <si>
    <t>Views and Filters - Reset Filters and Views</t>
  </si>
  <si>
    <t>Shall allow users to remove all filters and reset a viewing screen to default view settings.</t>
  </si>
  <si>
    <t>PRL-7</t>
  </si>
  <si>
    <t>Break the Glass</t>
  </si>
  <si>
    <t>Shall have the ability to designate users with "break the glass" capabilities, to view a patient's data given the patient has an "unknown"/NULL or "emergency only" consent.</t>
  </si>
  <si>
    <t>PRL-8</t>
  </si>
  <si>
    <t>Ability to create custom templates</t>
  </si>
  <si>
    <t>Shall allow Admins to create custom templates that end users can then use to download patient results.</t>
  </si>
  <si>
    <t>PRL-9</t>
  </si>
  <si>
    <t>Download patient record CCD</t>
  </si>
  <si>
    <t>Shall allow users roles with the permission to download, the ability to download and print multiple record types (multi-select) from the system in a human-readable format, e.g. CCDs</t>
  </si>
  <si>
    <t>PRL-10</t>
  </si>
  <si>
    <t>View clinical message from UI</t>
  </si>
  <si>
    <t>Shall allow Admins to view every clinical message on a patient's record from the UI.</t>
  </si>
  <si>
    <t>PRL-11</t>
  </si>
  <si>
    <t>Searchability</t>
  </si>
  <si>
    <t>Shall make Patient Records searchable to users with the proper authorization.</t>
  </si>
  <si>
    <t>PRL-11.2</t>
  </si>
  <si>
    <t>Searchability - Death Indicator or PID Fields</t>
  </si>
  <si>
    <t>Shall have the ability to search for messages with a death indicator or by certain PID fields</t>
  </si>
  <si>
    <t>PRL-11.3</t>
  </si>
  <si>
    <t>Searchability - By Date</t>
  </si>
  <si>
    <t>Shall have the ability to ability to search for clinical message by date</t>
  </si>
  <si>
    <t>PRL-12</t>
  </si>
  <si>
    <t>EMR Integration</t>
  </si>
  <si>
    <t>Shall be capable of integration with participant EMRs, where automated patient record lookups can occur and become viewable within the EMR user interface.</t>
  </si>
  <si>
    <t>PRL-12.2</t>
  </si>
  <si>
    <t>EMR Integration - SSO</t>
  </si>
  <si>
    <t>Shall allow access to the Patient Record Lookup tool from the user's EMR through SSO.</t>
  </si>
  <si>
    <t>PRL-12.1</t>
  </si>
  <si>
    <t>EMR Integration - Integration Types</t>
  </si>
  <si>
    <t>Shall be capable of various integration types such as Mpage, Smart on FHIR, or iFrame</t>
  </si>
  <si>
    <t>PRL-13</t>
  </si>
  <si>
    <t>PRL Customizable Layout</t>
  </si>
  <si>
    <t>Shall allow end-users to arrange the elements of their view/workspace within the patient record lookup tool.</t>
  </si>
  <si>
    <t>PA</t>
  </si>
  <si>
    <t>Platform/Architecture</t>
  </si>
  <si>
    <t>PA-1.1</t>
  </si>
  <si>
    <t>Support - Operating System Support</t>
  </si>
  <si>
    <t>Shall have portals and other interfaces that are accessible from all major operating systems, including Windows and MacOS </t>
  </si>
  <si>
    <t>PA-1.2</t>
  </si>
  <si>
    <t>Support - Mobile Support</t>
  </si>
  <si>
    <t>Shall have portals and other interfaces that are mobile-friendly and accessible on tablets and smartphones including Windows Devices, iOS devices, and Android devices</t>
  </si>
  <si>
    <t>PA-1.3</t>
  </si>
  <si>
    <t>Support - Browser Support</t>
  </si>
  <si>
    <t>Shall allow users to access portals and other user interfaces via the major browsers (e.g. Microsoft Edge, Google Chrome, Safari, Mozilla Firefox)</t>
  </si>
  <si>
    <t>PA-2</t>
  </si>
  <si>
    <t>Cloud Native Platform</t>
  </si>
  <si>
    <t>Shall be built on cloud native technology</t>
  </si>
  <si>
    <t>PA-3</t>
  </si>
  <si>
    <t>MITA Framework</t>
  </si>
  <si>
    <t>Shall adhere to the goals and principles of the CMS Medicaid Information Technology Architecture (MITA) framework, as applicable</t>
  </si>
  <si>
    <t>PA-5</t>
  </si>
  <si>
    <t>Scalability</t>
  </si>
  <si>
    <t>Shall have the capacity to be scalable to accommodate future enhancements and growth, and shall have capacity to accommodate a growing number of participating organizations, users, and data volumes without any system performance degradation.</t>
  </si>
  <si>
    <t>PA-7.1</t>
  </si>
  <si>
    <t>Non-Production HIE Environments - Non-Production Database</t>
  </si>
  <si>
    <t>Shall support non-production, fake-identified instance(s) of the database for testing purposes that mirrors the production environment.</t>
  </si>
  <si>
    <t>PA-7.3</t>
  </si>
  <si>
    <t>Non-Production HIE Environments - Protection of Production Data in All Environments</t>
  </si>
  <si>
    <t>Shall have a non-production environment that is securable to a level that allows production data to be utilized for testing and validating of source data prior to approving the provider for inclusion in the production environment.</t>
  </si>
  <si>
    <t>PP</t>
  </si>
  <si>
    <t>Provider Portal</t>
  </si>
  <si>
    <t>PP-6</t>
  </si>
  <si>
    <t>Provider Review</t>
  </si>
  <si>
    <t>Shall support and enable participating providers’ review of a consenting patient's healthcare data for purposes of coordinating care, including, but not limited to: Clinical records and diagnosis  Immunization records and updates  Lab results in standard electronic formats  Disease notifications and conditions  Other case-related reports and information</t>
  </si>
  <si>
    <t>PP-30</t>
  </si>
  <si>
    <t>Search By</t>
  </si>
  <si>
    <t>Shall allow users to filter search results by specified criteria</t>
  </si>
  <si>
    <t>PP-31</t>
  </si>
  <si>
    <t>Link between results/encounter</t>
  </si>
  <si>
    <t>Shall allow users to click between encounters and any linked results.</t>
  </si>
  <si>
    <t>PP-34</t>
  </si>
  <si>
    <t>View historical patient demographics</t>
  </si>
  <si>
    <t>Shall allow users to view historical patient demographics.</t>
  </si>
  <si>
    <t>PP-36</t>
  </si>
  <si>
    <t>Block sending of results to non-secure emails</t>
  </si>
  <si>
    <t>Shall prevent users from sending results to non-direct email accounts.</t>
  </si>
  <si>
    <t>RC</t>
  </si>
  <si>
    <t>Regulatory &amp; Compliance</t>
  </si>
  <si>
    <t>RC-1</t>
  </si>
  <si>
    <t>Compliance with regulations</t>
  </si>
  <si>
    <t>Shall provide services that comply with the Office of the National Coordinator, New York state law, and HIPAA privacy and protection as it pertains to the Final Rule including Patient Access and Consent (opt-in, opt-out, break the glass, data retention and removal).</t>
  </si>
  <si>
    <t>RC-2.3</t>
  </si>
  <si>
    <t>Regulatory Requirements Configurability - HIPAA</t>
  </si>
  <si>
    <t>Shall meet the requirements set forth in the Health Insurance Portability and Accountability Act (HIPAA) </t>
  </si>
  <si>
    <t>RC-2.5</t>
  </si>
  <si>
    <t>Regulatory Requirements Configurability - HITRUST</t>
  </si>
  <si>
    <t>Shall maintain a system that is in compliance with HITRUST requirements</t>
  </si>
  <si>
    <t>RC-2.9</t>
  </si>
  <si>
    <t>Regulatory Requirements Configurability - HITECH</t>
  </si>
  <si>
    <t>Shall meet the requirements set forth in the Health Information Technology for Economic and Clinical Health Act (HITECH) </t>
  </si>
  <si>
    <t>RC-2.12</t>
  </si>
  <si>
    <t>Regulatory Requirements Configurability - SAMSHA</t>
  </si>
  <si>
    <t>Shall meet the requirements set forth in the Substance Abuse and Mental Health Services Administration (SAMHSA) Confidentiality Regulations 42 Code of Federal Regulations (CFR) Part 2 </t>
  </si>
  <si>
    <t>RC-2.13</t>
  </si>
  <si>
    <t>Regulatory Requirements Configurability - 508/504 Compliance (Accessibility)</t>
  </si>
  <si>
    <t>Shall meet the requirements for compliance with the Americans with Disabilities Act (ADA), Federal 508/504 Accessibility standards. </t>
  </si>
  <si>
    <t>RD</t>
  </si>
  <si>
    <t>Results Delivery</t>
  </si>
  <si>
    <t>RD-2</t>
  </si>
  <si>
    <t>Result Types</t>
  </si>
  <si>
    <t>Shall support all results delivery types, including but not limited to: - Lab/Radiology results - Heb B reporting for Dept of Health - Health plan for labs</t>
  </si>
  <si>
    <t>RD-3</t>
  </si>
  <si>
    <t>Delivery Confirmation</t>
  </si>
  <si>
    <t>Shall have confirmation mechanisms to verify that health results are successfully delivered to the intended recipients, reducing the risk of missed or delayed information.</t>
  </si>
  <si>
    <t>RD-4</t>
  </si>
  <si>
    <t>Error Handling</t>
  </si>
  <si>
    <t>Shall have robust error handling mechanisms to manage and report any issues encountered during the delivery process, ensuring the reliability of the results delivery system.</t>
  </si>
  <si>
    <t>RD-5</t>
  </si>
  <si>
    <t>Integration: Privacy and Consent Management</t>
  </si>
  <si>
    <t>Shall have integration with patient privacy and consent management systems to ensure that the release and delivery of health results comply with patient preferences and legal requirements.</t>
  </si>
  <si>
    <t>RD-7</t>
  </si>
  <si>
    <t>Real-Time and Batch Processing</t>
  </si>
  <si>
    <t>Shall support both real-time and batch processing of health results to accommodate different use cases and preferences among healthcare providers.</t>
  </si>
  <si>
    <t>RD-8</t>
  </si>
  <si>
    <t>Clinical Decision Support Integration</t>
  </si>
  <si>
    <t>Shall integrate with clinical decision support systems to enable healthcare providers to receive and interpret health results in the context of patient care, fostering informed decision-making.</t>
  </si>
  <si>
    <t>RD-11</t>
  </si>
  <si>
    <t>Integration with EMRs</t>
  </si>
  <si>
    <t>Shall have the ability to integrate directly with provider EMRs</t>
  </si>
  <si>
    <t>RD-12</t>
  </si>
  <si>
    <t>Resend a message</t>
  </si>
  <si>
    <t>Shall allow Users to resend/reprocess a message (either a failed or successful one) from the UI.</t>
  </si>
  <si>
    <t>Secure Direct Messaging</t>
  </si>
  <si>
    <t>DM-1</t>
  </si>
  <si>
    <t>Messaging</t>
  </si>
  <si>
    <t>Shall provide, and/or integrate with a third party, that provides Direct Secure Messaging that securely sends and receives email-like messages among other enrolled Direct Secure Message individual users or groups</t>
  </si>
  <si>
    <t>Transactions and Batch Messages</t>
  </si>
  <si>
    <t>Shall have the ability to send and manage both transactional and batch messages. </t>
  </si>
  <si>
    <t>Common Transport Layer</t>
  </si>
  <si>
    <t>Shall provide Direct Secure Messaging (DSM) that will include a common transport layer for all message routing persistence, guaranteed delivery, and content-based routing, which can support content transport based on DSM’s simple mail transfer protocol (SMTP) and extended detection and response (XDR) for Simple Health Transport specifications.</t>
  </si>
  <si>
    <t>Message Types</t>
  </si>
  <si>
    <t>Shall be capable of sending the following message types: ADT/ORU/MDM/ORM/CCD</t>
  </si>
  <si>
    <t>Email Notification</t>
  </si>
  <si>
    <t>Shall provide secure message notifications to recipients' standard email addresses</t>
  </si>
  <si>
    <t>CCDA Viewer</t>
  </si>
  <si>
    <t>Shall provide a built-in CCDA/experience data model (XDM) viewer</t>
  </si>
  <si>
    <t>File Attachment</t>
  </si>
  <si>
    <t>Shall support any attachment file type, including, but not limited to: XDM, DICOM, text, XML, Word, PDF, Image</t>
  </si>
  <si>
    <t>DM-11</t>
  </si>
  <si>
    <t>Message Metadata</t>
  </si>
  <si>
    <t>Shall be able to edit property types within individual messages</t>
  </si>
  <si>
    <t>DM-12</t>
  </si>
  <si>
    <t>Shall support Direct Messaging integration with participant EMR solutions</t>
  </si>
  <si>
    <t>DM-13</t>
  </si>
  <si>
    <t>Provider Address Book</t>
  </si>
  <si>
    <t>Shall allow users to find a provider's direct mail addresses in SDM Platform</t>
  </si>
  <si>
    <t>DM-15</t>
  </si>
  <si>
    <t>Delegate emails</t>
  </si>
  <si>
    <t>Shall allow users to delegate their emails to specific users or groups (configurable by the user).</t>
  </si>
  <si>
    <t>DM-16</t>
  </si>
  <si>
    <t>Message Archiving</t>
  </si>
  <si>
    <t>Shall allow direct messages to be archived</t>
  </si>
  <si>
    <t>DM-17</t>
  </si>
  <si>
    <t>Shall allow direct messages to be deleted</t>
  </si>
  <si>
    <t>DM-18</t>
  </si>
  <si>
    <t>Provider Management</t>
  </si>
  <si>
    <t>Shall allow admin users to add and remove users from designated groups to receive the direct messages</t>
  </si>
  <si>
    <t>DM-19</t>
  </si>
  <si>
    <t>Message Forwarding</t>
  </si>
  <si>
    <t>Shall allow users to forward messages to other users, with options for date range, indefinitely, and by attchment type</t>
  </si>
  <si>
    <t>DM-20</t>
  </si>
  <si>
    <t>Message Organization</t>
  </si>
  <si>
    <t>Shall allow messages to be grouped into folders</t>
  </si>
  <si>
    <t>DM-21</t>
  </si>
  <si>
    <t>Message Management</t>
  </si>
  <si>
    <t>Shall provide functionality that allows users to search through the messages available to them</t>
  </si>
  <si>
    <t>DM-22</t>
  </si>
  <si>
    <t>Auditability</t>
  </si>
  <si>
    <t>Shall maintain audit records including robust metadata about message package (e.g. to, from, transaction ids, attachment info etc)</t>
  </si>
  <si>
    <t>DM-23</t>
  </si>
  <si>
    <t>Admin Control Tenancy</t>
  </si>
  <si>
    <t>"Shall provide at least 2 tenancy tiers for managing direct messaging and direct messaging reporting (Example of what a three tiered tenancy level migh look like: * Super Tenant = Consortium, * Admin Tenant = QE 1, * User Tenant = Health System)"</t>
  </si>
  <si>
    <t>SEC</t>
  </si>
  <si>
    <t>Security</t>
  </si>
  <si>
    <t>SEC-1</t>
  </si>
  <si>
    <t>Security Monitoring</t>
  </si>
  <si>
    <t>Shall provide protective security measures that monitor the use of services at all times</t>
  </si>
  <si>
    <t>SEC-2</t>
  </si>
  <si>
    <t>Data Encryption</t>
  </si>
  <si>
    <t>Shall ensure all health information in transit and at rest is unusable, unreadable, or indecipherable to unauthorized individuals through use of a technology or methodology specified by the Secretary of the Federal Department of Health and Human Services in the guidance issued under Section 13402 (h)(2) of the American Recovery and Reinvestment Act of 2009 (P.L. 111-5), or any update to that guidance, and HIPAA 45CFR 164.312.</t>
  </si>
  <si>
    <t>SEC-3</t>
  </si>
  <si>
    <t>Access Restriction</t>
  </si>
  <si>
    <t>Shall provide the capability to restrict access to system components and functions to specific users or groups of users, at both the individual and organizational level </t>
  </si>
  <si>
    <t>SEC-4</t>
  </si>
  <si>
    <t>Update Security Profiles for Hardware</t>
  </si>
  <si>
    <t>Servers and devices used to host HIE services shall have currently updated security profiles for virus, spam, adware, spyware, and malware detection.</t>
  </si>
  <si>
    <t>SEC-5</t>
  </si>
  <si>
    <t>Intrusion Protection and Firewall</t>
  </si>
  <si>
    <t>Shall have aggressive intrusion-detection and inbound and outbound firewall protection.</t>
  </si>
  <si>
    <t>SEC-6.1</t>
  </si>
  <si>
    <t>External Connection - Public Key Certificates</t>
  </si>
  <si>
    <t>Shall issue and manage public key certificates for secure transactions.</t>
  </si>
  <si>
    <t>SEC-6.2</t>
  </si>
  <si>
    <t>External Connection - System Identity Validation</t>
  </si>
  <si>
    <t>Shall verify and validate system identity via public key certificates for secure transactions.</t>
  </si>
  <si>
    <t>SEC-6.3</t>
  </si>
  <si>
    <t>External Connection - SAML 2.0</t>
  </si>
  <si>
    <t>Shall support the exchange of security assertion markup language (SAML) 2.0 security assertions, including eHealth Exchange and custom attributes, with other systems. Vendor will use SAML attributes for logging and access control determination decisions.</t>
  </si>
  <si>
    <t>UI</t>
  </si>
  <si>
    <t>User Interfaces</t>
  </si>
  <si>
    <t>UI-4.1</t>
  </si>
  <si>
    <t>Compliance - W3C Web Content Accessibility Guidelines</t>
  </si>
  <si>
    <t>Shall have have user interfaces that all conform to the World Wide Web Consortium (W3C) Web Content Accessibility Guidelines for hard-of-seeing and hard-of-hearing users. </t>
  </si>
  <si>
    <t>UI-4.2</t>
  </si>
  <si>
    <t>Compliance - 508/504</t>
  </si>
  <si>
    <t>Shall have user interfaces that are all compliant with the ADA, Federal 508/504 Accessibility standards. </t>
  </si>
  <si>
    <t>UI-5</t>
  </si>
  <si>
    <t>Field Validation</t>
  </si>
  <si>
    <t>Shall provide field-level validation in all user interfaces to ensure incorrect data is not added (e.g., that text cannot be entered into numeric fields). </t>
  </si>
  <si>
    <t>Code</t>
  </si>
  <si>
    <t>Offeror Response Definition</t>
  </si>
  <si>
    <t>Review Classification</t>
  </si>
  <si>
    <t>SF</t>
  </si>
  <si>
    <t>The software can satisfy the requirement “out-of-the-box” without any modification to the baseline software offering. The software may require configuration using supplied configuration options or tools. 
The Offeror should only use “Standard Functionality” if the baseline software as delivered in the current release meets the requirement “as-is” or through software configuration with minimal effort (e.g., a configurable API). 
In the case of a report, query, or interface related requirement, the Offeror should only use “Standard Functionality” if there is no development effort associated with meeting the requirement (e.g., a standard delivered report).</t>
  </si>
  <si>
    <t>Meets Requirement</t>
  </si>
  <si>
    <t>Standard 3rd-Party</t>
  </si>
  <si>
    <t>SF-3P</t>
  </si>
  <si>
    <t>In the event a third-party product is required to meet TechBD's requirements and is part of the standard functionality of that product, the Offeror should indicate standard functionality (as defined above) using the support response value “Standard 3rd-Party”.</t>
  </si>
  <si>
    <t>Customization / Enhancement</t>
  </si>
  <si>
    <t>CE</t>
  </si>
  <si>
    <t>The desired feature or functionality is not available as part of the baseline software offering, but a customization or enhancement can be made to the baseline software to satisfy the specified requirement.</t>
  </si>
  <si>
    <t>Customization / Enhancement 3rd-Party</t>
  </si>
  <si>
    <t>CE-3P</t>
  </si>
  <si>
    <t>In the event a customization or enhancement of a third-party product is required to meet TechBD's requirements, the Offeror should indicate a customization or enhancement (as defined above) can be made to the third-party product using the support response value “CE-TP”. A brief explanation is required to support any proposed customization; explanations should be provided in the “Comment” section of the requirements response.</t>
  </si>
  <si>
    <t>Review</t>
  </si>
  <si>
    <t>Future Release</t>
  </si>
  <si>
    <t>FR</t>
  </si>
  <si>
    <t>A future release of the software will provide the requested functionality “as-is” or through configuration without any customization to the baseline software offering. The Offeror should only use “FR” if the future release of the baseline software offering will fully meet the requirement and has a published release date.</t>
  </si>
  <si>
    <t>Future Release 3rd-Party</t>
  </si>
  <si>
    <t>FR-3P</t>
  </si>
  <si>
    <t>In the event a future release of a third-party product is required to meet TechBD's requirements, the Offeror should indicate future release (as defined above) using the support response value “FR-TP”. A brief explanation is required to help TechBD understand the expected impact of significant functionality releases and planned product roadmaps on the stated requirements.</t>
  </si>
  <si>
    <t>Partial Functionality</t>
  </si>
  <si>
    <t>PF</t>
  </si>
  <si>
    <t>The desired feature or functionality is not fully available as part of the standard (base or third-party) software functionality in the Offeror’s solution, but functionality exists to partially meet the reqirement. The requirement would most likely be met by a combination of the partial functionality from the Offeror's solution, business process changes, manual workarounds, and/or by interfacing with separate applications. If selecting this option, the Offeror should add a comment in the requirements response detailing what parts of the requirement are not met and proposing a workaround or other method/process that would satisfy this requirement for the System.</t>
  </si>
  <si>
    <t>Does Not Meet</t>
  </si>
  <si>
    <t>DNM</t>
  </si>
  <si>
    <t>The desired feature or functionality is not available as part of the standard (base or third-party) software functionality offered in the Offeror’s solution or has an unannounced future release date. The requirement would most likely be met by a business process change, a manual workaround, and/or by interfacing with a separate application. If selecting this option, the Offeror should add a comment in the requirements response proposing a workaround or other method/process that would satisfy this requirement for the System.</t>
  </si>
  <si>
    <t>Does Not Meet Requirement</t>
  </si>
  <si>
    <t>Total Requirement Count</t>
  </si>
  <si>
    <t>Total Vendor Response Count</t>
  </si>
  <si>
    <t>Percent Responded</t>
  </si>
  <si>
    <t>Vendor Failed to Respond to all Requirements</t>
  </si>
  <si>
    <t>Response Breakdown</t>
  </si>
  <si>
    <t>Count</t>
  </si>
  <si>
    <t>% of Total</t>
  </si>
  <si>
    <t>No Response</t>
  </si>
  <si>
    <t>Manual Review Breakdown</t>
  </si>
  <si>
    <t>Total Requiring Manual Review</t>
  </si>
  <si>
    <t>Total Requirements Reviewed Manually</t>
  </si>
  <si>
    <t>Review Disposition</t>
  </si>
  <si>
    <t>Reviewed as "Meets"</t>
  </si>
  <si>
    <t>Reviewed as "Does not Meet"</t>
  </si>
  <si>
    <t>Unreviewed</t>
  </si>
  <si>
    <t>Final Score</t>
  </si>
  <si>
    <t>Percent Requirements Meeting</t>
  </si>
  <si>
    <t>Min Reqs Meeting</t>
  </si>
  <si>
    <t>Max Reqs Meeting</t>
  </si>
  <si>
    <t> </t>
  </si>
  <si>
    <t>RFP Points</t>
  </si>
  <si>
    <t>Meets 100-100% of Requirements</t>
  </si>
  <si>
    <t>Meets 98-99% of Requirements</t>
  </si>
  <si>
    <t>Meets 96-97% of Requirements</t>
  </si>
  <si>
    <t>Meets 94-95% of Requirements</t>
  </si>
  <si>
    <t>Meets 91-93% of Requirements</t>
  </si>
  <si>
    <t>Meets 87-90% of Requirements</t>
  </si>
  <si>
    <t>Meets 83-86% of Requirements</t>
  </si>
  <si>
    <t>Meets 79-82% of Requirements</t>
  </si>
  <si>
    <t>Meets 75-78% of Requirements</t>
  </si>
  <si>
    <t>Meets 71-74% of Requirements</t>
  </si>
  <si>
    <t>Meets 0-70% of Requirements</t>
  </si>
  <si>
    <t>SELECT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</si>
</sst>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2"/>
      <color theme="1"/>
      <name val="Aptos Narrow"/>
      <family val="2"/>
      <scheme val="minor"/>
    </font>
    <font>
      <sz val="14"/>
      <color theme="1"/>
      <name val="Aptos Narrow"/>
      <family val="2"/>
      <scheme val="minor"/>
    </font>
    <font>
      <sz val="16"/>
      <color theme="1"/>
      <name val="Aptos Narrow"/>
      <family val="2"/>
      <scheme val="minor"/>
    </font>
    <font>
      <b/>
      <sz val="24"/>
      <color theme="1"/>
      <name val="Aptos Narrow"/>
      <family val="2"/>
      <scheme val="minor"/>
    </font>
    <font>
      <sz val="18"/>
      <color theme="1"/>
      <name val="Aptos Narrow (Body)"/>
    </font>
    <font>
      <b/>
      <sz val="18"/>
      <color rgb="FFFFFFFF"/>
      <name val="Aptos Narrow"/>
      <family val="2"/>
      <charset val="1"/>
    </font>
    <font>
      <sz val="16"/>
      <color rgb="FF000000"/>
      <name val="Aptos Narrow"/>
      <family val="2"/>
      <charset val="1"/>
    </font>
    <font>
      <b/>
      <sz val="16"/>
      <color rgb="FFFFFFFF"/>
      <name val="Aptos Narrow"/>
      <family val="2"/>
      <charset val="1"/>
    </font>
    <font>
      <sz val="12"/>
      <color rgb="FF000000"/>
      <name val="Aptos Narrow"/>
      <family val="2"/>
      <charset val="1"/>
    </font>
    <font>
      <sz val="16"/>
      <color rgb="FF9C0006"/>
      <name val="Aptos Narrow"/>
      <family val="2"/>
      <charset val="1"/>
    </font>
    <font>
      <b/>
      <sz val="22"/>
      <color rgb="FFFFFFFF"/>
      <name val="Aptos Narrow"/>
      <family val="2"/>
      <charset val="1"/>
    </font>
  </fonts>
  <fills count="7">
    <fill>
      <patternFill patternType="none"/>
    </fill>
    <fill>
      <patternFill patternType="gray125"/>
    </fill>
    <fill>
      <patternFill patternType="solid">
        <fgColor theme="5" tint="0.59999389629810485"/>
        <bgColor indexed="64"/>
      </patternFill>
    </fill>
    <fill>
      <patternFill patternType="solid">
        <fgColor rgb="FF156082"/>
        <bgColor indexed="64"/>
      </patternFill>
    </fill>
    <fill>
      <patternFill patternType="solid">
        <fgColor rgb="FFD9D9D9"/>
        <bgColor indexed="64"/>
      </patternFill>
    </fill>
    <fill>
      <patternFill patternType="solid">
        <fgColor rgb="FFC0E6F5"/>
        <bgColor indexed="64"/>
      </patternFill>
    </fill>
    <fill>
      <patternFill patternType="solid">
        <fgColor rgb="FFFFC7CE"/>
        <bgColor indexed="64"/>
      </patternFill>
    </fill>
  </fills>
  <borders count="13">
    <border>
      <left/>
      <right/>
      <top/>
      <bottom/>
      <diagonal/>
    </border>
    <border>
      <left/>
      <right/>
      <top/>
      <bottom style="thin">
        <color indexed="64"/>
      </bottom>
      <diagonal/>
    </border>
    <border>
      <left/>
      <right/>
      <top style="medium">
        <color rgb="FFFFFFFF"/>
      </top>
      <bottom style="medium">
        <color rgb="FFFFFFFF"/>
      </bottom>
      <diagonal/>
    </border>
    <border>
      <left/>
      <right/>
      <top/>
      <bottom style="medium">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top/>
      <bottom style="thin">
        <color rgb="FF000000"/>
      </bottom>
      <diagonal/>
    </border>
    <border>
      <left/>
      <right/>
      <top/>
      <bottom style="thin">
        <color rgb="FF000000"/>
      </bottom>
      <diagonal/>
    </border>
    <border>
      <left style="thin">
        <color rgb="FFFFFFFF"/>
      </left>
      <right/>
      <top style="thin">
        <color rgb="FFFFFFFF"/>
      </top>
      <bottom style="thin">
        <color rgb="FFFFFFFF"/>
      </bottom>
      <diagonal/>
    </border>
    <border>
      <left/>
      <right/>
      <top style="thin">
        <color rgb="FFFFFFFF"/>
      </top>
      <bottom style="thin">
        <color rgb="FFFFFFFF"/>
      </bottom>
      <diagonal/>
    </border>
    <border>
      <left/>
      <right style="thin">
        <color rgb="FFFFFFFF"/>
      </right>
      <top style="thin">
        <color rgb="FFFFFFFF"/>
      </top>
      <bottom style="thin">
        <color rgb="FFFFFFFF"/>
      </bottom>
      <diagonal/>
    </border>
    <border>
      <left/>
      <right style="thin">
        <color rgb="FF000000"/>
      </right>
      <top style="thin">
        <color rgb="FF000000"/>
      </top>
      <bottom style="thin">
        <color rgb="FF000000"/>
      </bottom>
      <diagonal/>
    </border>
    <border>
      <left style="thin">
        <color rgb="FFFFFFFF"/>
      </left>
      <right/>
      <top/>
      <bottom style="thin">
        <color rgb="FFFFFFFF"/>
      </bottom>
      <diagonal/>
    </border>
  </borders>
  <cellStyleXfs count="1">
    <xf numFmtId="0" fontId="0" fillId="0" borderId="0"/>
  </cellStyleXfs>
  <cellXfs count="45">
    <xf numFmtId="0" fontId="0" fillId="0" borderId="0" xfId="0"/>
    <xf numFmtId="0" fontId="0" fillId="0" borderId="0" xfId="0" applyProtection="1">
      <protection locked="0"/>
    </xf>
    <xf numFmtId="0" fontId="0" fillId="0" borderId="1" xfId="0" applyBorder="1" applyProtection="1">
      <protection locked="0"/>
    </xf>
    <xf numFmtId="0" fontId="6" fillId="4" borderId="0" xfId="0" applyFont="1" applyFill="1" applyAlignment="1">
      <alignment wrapText="1"/>
    </xf>
    <xf numFmtId="0" fontId="6" fillId="0" borderId="0" xfId="0" applyFont="1" applyAlignment="1">
      <alignment wrapText="1"/>
    </xf>
    <xf numFmtId="0" fontId="6" fillId="0" borderId="3" xfId="0" applyFont="1" applyBorder="1" applyAlignment="1">
      <alignment wrapText="1"/>
    </xf>
    <xf numFmtId="0" fontId="5" fillId="3" borderId="2" xfId="0" applyFont="1" applyFill="1" applyBorder="1"/>
    <xf numFmtId="0" fontId="6" fillId="4" borderId="0" xfId="0" applyFont="1" applyFill="1"/>
    <xf numFmtId="0" fontId="6" fillId="0" borderId="0" xfId="0" applyFont="1"/>
    <xf numFmtId="0" fontId="6" fillId="0" borderId="3" xfId="0" applyFont="1" applyBorder="1"/>
    <xf numFmtId="0" fontId="8" fillId="0" borderId="0" xfId="0" applyFont="1"/>
    <xf numFmtId="0" fontId="6" fillId="5" borderId="4" xfId="0" applyFont="1" applyFill="1" applyBorder="1"/>
    <xf numFmtId="0" fontId="6" fillId="5" borderId="5" xfId="0" applyFont="1" applyFill="1" applyBorder="1"/>
    <xf numFmtId="0" fontId="6" fillId="0" borderId="6" xfId="0" applyFont="1" applyBorder="1"/>
    <xf numFmtId="0" fontId="6" fillId="0" borderId="7" xfId="0" applyFont="1" applyBorder="1"/>
    <xf numFmtId="0" fontId="6" fillId="5" borderId="6" xfId="0" applyFont="1" applyFill="1" applyBorder="1"/>
    <xf numFmtId="0" fontId="6" fillId="5" borderId="7" xfId="0" applyFont="1" applyFill="1" applyBorder="1"/>
    <xf numFmtId="10" fontId="6" fillId="5" borderId="7" xfId="0" applyNumberFormat="1" applyFont="1" applyFill="1" applyBorder="1"/>
    <xf numFmtId="0" fontId="9" fillId="6" borderId="0" xfId="0" applyFont="1" applyFill="1"/>
    <xf numFmtId="0" fontId="7" fillId="3" borderId="8" xfId="0" applyFont="1" applyFill="1" applyBorder="1"/>
    <xf numFmtId="0" fontId="7" fillId="3" borderId="9" xfId="0" applyFont="1" applyFill="1" applyBorder="1"/>
    <xf numFmtId="0" fontId="7" fillId="3" borderId="10" xfId="0" applyFont="1" applyFill="1" applyBorder="1"/>
    <xf numFmtId="0" fontId="6" fillId="5" borderId="11" xfId="0" applyFont="1" applyFill="1" applyBorder="1"/>
    <xf numFmtId="10" fontId="6" fillId="5" borderId="11" xfId="0" applyNumberFormat="1" applyFont="1" applyFill="1" applyBorder="1"/>
    <xf numFmtId="0" fontId="6" fillId="0" borderId="4" xfId="0" applyFont="1" applyBorder="1"/>
    <xf numFmtId="0" fontId="6" fillId="0" borderId="5" xfId="0" applyFont="1" applyBorder="1"/>
    <xf numFmtId="10" fontId="6" fillId="0" borderId="11" xfId="0" applyNumberFormat="1" applyFont="1" applyBorder="1"/>
    <xf numFmtId="0" fontId="10" fillId="3" borderId="8" xfId="0" applyFont="1" applyFill="1" applyBorder="1"/>
    <xf numFmtId="0" fontId="7" fillId="3" borderId="12" xfId="0" applyFont="1" applyFill="1" applyBorder="1"/>
    <xf numFmtId="0" fontId="3" fillId="0" borderId="0" xfId="0" applyFont="1"/>
    <xf numFmtId="0" fontId="4" fillId="0" borderId="0" xfId="0" applyFont="1"/>
    <xf numFmtId="0" fontId="1" fillId="0" borderId="1" xfId="0" applyFont="1" applyBorder="1"/>
    <xf numFmtId="0" fontId="1" fillId="0" borderId="0" xfId="0" applyFont="1"/>
    <xf numFmtId="0" fontId="2" fillId="0" borderId="0" xfId="0" applyFont="1"/>
    <xf numFmtId="0" fontId="2" fillId="0" borderId="0" xfId="0" applyFont="1" applyAlignment="1">
      <alignment wrapText="1"/>
    </xf>
    <xf numFmtId="49" fontId="0" fillId="2" borderId="0" xfId="0" applyNumberFormat="1" applyFill="1" applyAlignment="1">
      <alignment wrapText="1"/>
    </xf>
    <xf numFmtId="0" fontId="0" fillId="2" borderId="0" xfId="0" applyFill="1" applyAlignment="1">
      <alignment wrapText="1"/>
    </xf>
    <xf numFmtId="0" fontId="0" fillId="2" borderId="0" xfId="0" applyFill="1"/>
    <xf numFmtId="49" fontId="0" fillId="0" borderId="0" xfId="0" applyNumberFormat="1" applyAlignment="1">
      <alignment wrapText="1"/>
    </xf>
    <xf numFmtId="0" fontId="0" fillId="0" borderId="0" xfId="0" applyAlignment="1">
      <alignment wrapText="1"/>
    </xf>
    <xf numFmtId="49" fontId="0" fillId="0" borderId="0" xfId="0" quotePrefix="1" applyNumberFormat="1" applyAlignment="1">
      <alignment wrapText="1"/>
    </xf>
    <xf numFmtId="0" fontId="0" fillId="2" borderId="0" xfId="0" applyFill="1" applyProtection="1">
      <protection locked="0"/>
    </xf>
    <xf numFmtId="0" fontId="0" fillId="2" borderId="0" xfId="0" applyFill="1" applyAlignment="1" applyProtection="1">
      <alignment wrapText="1"/>
      <protection locked="0"/>
    </xf>
    <xf numFmtId="0" fontId="0" fillId="0" borderId="0" xfId="0" applyAlignment="1" applyProtection="1">
      <alignment wrapText="1"/>
      <protection locked="0"/>
    </xf>
    <xf numFmtId="0" fontId="1" fillId="0" borderId="0" xfId="0" applyFont="1" applyAlignment="1">
      <alignment horizontal="left" wrapText="1"/>
    </xf>
  </cellXfs>
  <cellStyles count="1">
    <cellStyle name="Normal" xfId="0" builtinId="0"/>
  </cellStyles>
  <dxfs count="27">
    <dxf>
      <font>
        <color rgb="FF9C5700"/>
      </font>
      <fill>
        <patternFill>
          <bgColor rgb="FFFFEB9C"/>
        </patternFill>
      </fill>
    </dxf>
    <dxf>
      <font>
        <b val="0"/>
        <i val="0"/>
        <strike val="0"/>
        <condense val="0"/>
        <extend val="0"/>
        <outline val="0"/>
        <shadow val="0"/>
        <u val="none"/>
        <vertAlign val="baseline"/>
        <sz val="16"/>
        <color rgb="FF000000"/>
        <name val="Aptos Narrow"/>
        <family val="2"/>
        <charset val="1"/>
        <scheme val="none"/>
      </font>
      <alignment horizontal="general" vertical="bottom" textRotation="0" wrapText="0" indent="0" justifyLastLine="0" shrinkToFit="0" readingOrder="0"/>
    </dxf>
    <dxf>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protection locked="1" hidden="0"/>
    </dxf>
    <dxf>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protection locked="1" hidden="0"/>
    </dxf>
    <dxf>
      <alignment horizontal="general" vertical="bottom" textRotation="0" wrapText="1" indent="0" justifyLastLine="0" shrinkToFit="0" readingOrder="0"/>
    </dxf>
    <dxf>
      <alignment horizontal="general" vertical="bottom" textRotation="0" wrapText="1" indent="0" justifyLastLine="0" shrinkToFit="0" readingOrder="0"/>
      <protection locked="1" hidden="0"/>
    </dxf>
    <dxf>
      <alignment horizontal="general" vertical="bottom" textRotation="0" wrapText="1" indent="0" justifyLastLine="0" shrinkToFit="0" readingOrder="0"/>
    </dxf>
    <dxf>
      <alignment horizontal="general" vertical="bottom" textRotation="0" wrapText="1" indent="0" justifyLastLine="0" shrinkToFit="0" readingOrder="0"/>
      <protection locked="1" hidden="0"/>
    </dxf>
    <dxf>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protection locked="1" hidden="0"/>
    </dxf>
    <dxf>
      <alignment horizontal="general" vertical="bottom" textRotation="0" wrapText="1" indent="0" justifyLastLine="0" shrinkToFit="0" readingOrder="0"/>
      <protection locked="0" hidden="0"/>
    </dxf>
    <dxf>
      <protection locked="0" hidden="0"/>
    </dxf>
    <dxf>
      <alignment horizontal="general" vertical="bottom" textRotation="0" wrapText="1" indent="0" justifyLastLine="0" shrinkToFit="0" readingOrder="0"/>
    </dxf>
    <dxf>
      <alignment horizontal="general" vertical="bottom" textRotation="0" wrapText="1" indent="0" justifyLastLine="0" shrinkToFit="0" readingOrder="0"/>
      <protection locked="1" hidden="0"/>
    </dxf>
    <dxf>
      <alignment horizontal="general" vertical="bottom" textRotation="0" wrapText="1" indent="0" justifyLastLine="0" shrinkToFit="0" readingOrder="0"/>
    </dxf>
    <dxf>
      <alignment horizontal="general" vertical="bottom" textRotation="0" wrapText="1" indent="0" justifyLastLine="0" shrinkToFit="0" readingOrder="0"/>
      <protection locked="1" hidden="0"/>
    </dxf>
    <dxf>
      <alignment horizontal="general" vertical="bottom" textRotation="0" wrapText="1" indent="0" justifyLastLine="0" shrinkToFit="0" readingOrder="0"/>
    </dxf>
    <dxf>
      <alignment horizontal="general" vertical="bottom" textRotation="0" wrapText="1" indent="0" justifyLastLine="0" shrinkToFit="0" readingOrder="0"/>
      <protection locked="1" hidden="0"/>
    </dxf>
    <dxf>
      <alignment horizontal="general" vertical="bottom" textRotation="0" wrapText="1" indent="0" justifyLastLine="0" shrinkToFit="0" readingOrder="0"/>
    </dxf>
    <dxf>
      <alignment horizontal="general" vertical="bottom" textRotation="0" wrapText="1" indent="0" justifyLastLine="0" shrinkToFit="0" readingOrder="0"/>
      <protection locked="1" hidden="0"/>
    </dxf>
    <dxf>
      <numFmt numFmtId="30" formatCode="@"/>
      <alignment horizontal="general" vertical="bottom" textRotation="0" wrapText="1" indent="0" justifyLastLine="0" shrinkToFit="0" readingOrder="0"/>
      <protection locked="1" hidden="0"/>
    </dxf>
    <dxf>
      <protection locked="1" hidden="0"/>
    </dxf>
    <dxf>
      <protection locked="1" hidden="0"/>
    </dxf>
    <dxf>
      <font>
        <strike val="0"/>
        <outline val="0"/>
        <shadow val="0"/>
        <u val="none"/>
        <vertAlign val="baseline"/>
        <sz val="16"/>
        <color theme="1"/>
        <name val="Aptos Narrow"/>
        <family val="2"/>
        <scheme val="minor"/>
      </font>
      <protection locked="1" hidden="0"/>
    </dxf>
    <dxf>
      <fill>
        <patternFill patternType="solid">
          <fgColor rgb="FFF7C7AC"/>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64FDF8-ADC4-EF45-9865-BEDDB4AEC7EE}" name="Requirements_Response" displayName="Requirements_Response" ref="B13:M230" totalsRowCount="1" headerRowDxfId="25" dataDxfId="24" totalsRowDxfId="23">
  <autoFilter ref="B13:M229" xr:uid="{0064FDF8-ADC4-EF45-9865-BEDDB4AEC7EE}"/>
  <sortState xmlns:xlrd2="http://schemas.microsoft.com/office/spreadsheetml/2017/richdata2" ref="B14:H229">
    <sortCondition ref="C13:C229"/>
  </sortState>
  <tableColumns count="12">
    <tableColumn id="7" xr3:uid="{4191456D-5114-E941-92A5-C8C16B0C0C14}" name="Req ID" dataDxfId="22"/>
    <tableColumn id="1" xr3:uid="{1AD9B50B-31B0-0C45-AC88-DE41AFAFE5CF}" name="Group" totalsRowFunction="custom" dataDxfId="21" totalsRowDxfId="20">
      <totalsRowFormula>COUNTA(Requirements_Response[Group])</totalsRowFormula>
    </tableColumn>
    <tableColumn id="2" xr3:uid="{0AB816BB-5C57-9D41-BF04-7738A30D3BAC}" name="Title" totalsRowFunction="custom" dataDxfId="19" totalsRowDxfId="18">
      <totalsRowFormula>COUNTA(Requirements_Response[Title])</totalsRowFormula>
    </tableColumn>
    <tableColumn id="3" xr3:uid="{5EDC8ECD-2BE5-3744-A642-0BDC0496EE9E}" name="Description" totalsRowFunction="custom" dataDxfId="17" totalsRowDxfId="16">
      <totalsRowFormula>COUNTA(Requirements_Response[Description])</totalsRowFormula>
    </tableColumn>
    <tableColumn id="4" xr3:uid="{31C557A6-BE8B-E24D-9231-62EFC3F024E3}" name="Requirement Priority" totalsRowFunction="custom" dataDxfId="15" totalsRowDxfId="14">
      <totalsRowFormula>COUNTA(Requirements_Response[Requirement Priority])</totalsRowFormula>
    </tableColumn>
    <tableColumn id="5" xr3:uid="{454D785B-D6EE-4942-828A-9B6FF1A73106}" name="Offeror Response" totalsRowFunction="custom" dataDxfId="13">
      <totalsRowFormula>COUNTA(Requirements_Response[Offeror Response])</totalsRowFormula>
    </tableColumn>
    <tableColumn id="6" xr3:uid="{00C0789D-C442-4B46-98B4-D6AA14615C47}" name="Offeror Comment(s)" totalsRowFunction="custom" dataDxfId="12">
      <totalsRowFormula>COUNTA(Requirements_Response[Offeror Comment(s)])</totalsRowFormula>
    </tableColumn>
    <tableColumn id="8" xr3:uid="{71756ACF-F76A-4B0F-8680-2678F4878AA0}" name="Automated Review" dataDxfId="11" totalsRowDxfId="10">
      <calculatedColumnFormula>IFERROR(VLOOKUP(Requirements_Response[[#This Row],[Offeror Response]], Response_Descriptions[],4, FALSE), "")</calculatedColumnFormula>
    </tableColumn>
    <tableColumn id="9" xr3:uid="{635F1EB2-2B77-4386-BA2F-42F255585CB3}" name="Manual Review" dataDxfId="9" totalsRowDxfId="8"/>
    <tableColumn id="10" xr3:uid="{945FA7DD-F06F-4DA3-A251-80A8B0156564}" name="Manual Review Comments" dataDxfId="7" totalsRowDxfId="6"/>
    <tableColumn id="11" xr3:uid="{86021846-332E-49E3-A554-D251DC4DD1B0}" name="Final Evaluation" dataDxfId="5" totalsRowDxfId="4">
      <calculatedColumnFormula>IF(Requirements_Response[[#This Row],[Manual Review]] &lt;&gt; "", Requirements_Response[[#This Row],[Manual Review]], IF(Requirements_Response[[#This Row],[Automated Review]]="Review",  Requirements_Response[[#This Row],[Manual Review]], Requirements_Response[[#This Row],[Automated Review]]))</calculatedColumnFormula>
    </tableColumn>
    <tableColumn id="12" xr3:uid="{8E53F917-36EC-4AD9-95F8-8E10D29F2C58}" name="Score" dataDxfId="3" totalsRowDxfId="2">
      <calculatedColumnFormula>IF(Requirements_Response[[#This Row],[Final Evaluation]]="Meets Requirement", 1, IF(Requirements_Response[[#This Row],[Final Evaluation]]="Does Not Meet Requirement", 0, ""))</calculatedColumnFormula>
    </tableColumn>
  </tableColumns>
  <tableStyleInfo name="TableStyleMedium1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54115299-A86B-A340-A2C5-FE1344BD1454}" name="Response_Descriptions" displayName="Response_Descriptions" ref="B2:E10" totalsRowShown="0">
  <autoFilter ref="B2:E10" xr:uid="{54115299-A86B-A340-A2C5-FE1344BD1454}"/>
  <tableColumns count="4">
    <tableColumn id="1" xr3:uid="{0C01BABE-F69D-284A-86C0-BAA39AC311AB}" name="Offeror Response"/>
    <tableColumn id="2" xr3:uid="{96D855AA-E49F-5247-BBE7-F0073F6EE01E}" name="Code"/>
    <tableColumn id="3" xr3:uid="{BF8725DF-F902-2C47-A2CC-ABC7E2C36F78}" name="Offeror Response Definition"/>
    <tableColumn id="4" xr3:uid="{17D81179-DAD0-4BE6-B30C-72564FF113C2}" name="Review Classification" dataDxfId="1"/>
  </tableColumns>
  <tableStyleInfo name="TableStyleMedium1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6A5724-60E2-8D40-AFC5-3B103E01B771}">
  <dimension ref="B2:M230"/>
  <sheetViews>
    <sheetView showGridLines="0" tabSelected="1" topLeftCell="A10" workbookViewId="0">
      <selection activeCell="N17" sqref="N17"/>
    </sheetView>
  </sheetViews>
  <sheetFormatPr defaultColWidth="11" defaultRowHeight="15.75"/>
  <cols>
    <col min="1" max="1" width="11.5" customWidth="1"/>
    <col min="2" max="2" width="8.5" hidden="1" customWidth="1"/>
    <col min="3" max="3" width="22.875" customWidth="1"/>
    <col min="4" max="4" width="28.875" customWidth="1"/>
    <col min="5" max="5" width="35.875" customWidth="1"/>
    <col min="6" max="6" width="43.875" customWidth="1"/>
    <col min="7" max="7" width="28.875" customWidth="1"/>
    <col min="8" max="8" width="38.5" customWidth="1"/>
    <col min="9" max="9" width="46.875" hidden="1" customWidth="1"/>
    <col min="10" max="10" width="31.625" hidden="1" customWidth="1"/>
    <col min="11" max="11" width="40.125" hidden="1" customWidth="1"/>
    <col min="12" max="12" width="24.375" hidden="1" customWidth="1"/>
    <col min="13" max="13" width="12.375" hidden="1" customWidth="1"/>
  </cols>
  <sheetData>
    <row r="2" spans="2:13" ht="30" customHeight="1">
      <c r="C2" s="29" t="s">
        <v>0</v>
      </c>
    </row>
    <row r="3" spans="2:13" ht="24" customHeight="1">
      <c r="C3" s="30" t="s">
        <v>1</v>
      </c>
    </row>
    <row r="4" spans="2:13" ht="21.95" customHeight="1">
      <c r="C4" s="29"/>
    </row>
    <row r="6" spans="2:13" ht="18.75">
      <c r="C6" s="31" t="s">
        <v>2</v>
      </c>
      <c r="D6" s="2" t="s">
        <v>3</v>
      </c>
    </row>
    <row r="7" spans="2:13" ht="18.75">
      <c r="C7" s="32"/>
      <c r="D7" s="1"/>
    </row>
    <row r="8" spans="2:13" ht="18.75">
      <c r="C8" s="31" t="s">
        <v>4</v>
      </c>
      <c r="D8" s="2" t="s">
        <v>5</v>
      </c>
    </row>
    <row r="9" spans="2:13" ht="18.75">
      <c r="C9" s="32"/>
    </row>
    <row r="10" spans="2:13" ht="93" customHeight="1">
      <c r="C10" s="32" t="s">
        <v>6</v>
      </c>
      <c r="D10" s="44" t="s">
        <v>7</v>
      </c>
      <c r="E10" s="44"/>
      <c r="F10" s="44"/>
    </row>
    <row r="11" spans="2:13" ht="105" customHeight="1">
      <c r="D11" s="44"/>
      <c r="E11" s="44"/>
      <c r="F11" s="44"/>
    </row>
    <row r="13" spans="2:13" ht="30" customHeight="1">
      <c r="B13" s="33" t="s">
        <v>8</v>
      </c>
      <c r="C13" s="34" t="s">
        <v>9</v>
      </c>
      <c r="D13" s="33" t="s">
        <v>10</v>
      </c>
      <c r="E13" s="33" t="s">
        <v>11</v>
      </c>
      <c r="F13" s="33" t="s">
        <v>12</v>
      </c>
      <c r="G13" s="33" t="s">
        <v>13</v>
      </c>
      <c r="H13" s="33" t="s">
        <v>14</v>
      </c>
      <c r="I13" s="33" t="s">
        <v>15</v>
      </c>
      <c r="J13" s="33" t="s">
        <v>16</v>
      </c>
      <c r="K13" s="33" t="s">
        <v>17</v>
      </c>
      <c r="L13" s="33" t="s">
        <v>18</v>
      </c>
      <c r="M13" s="33" t="s">
        <v>19</v>
      </c>
    </row>
    <row r="14" spans="2:13">
      <c r="B14" s="35" t="s">
        <v>20</v>
      </c>
      <c r="C14" s="36" t="s">
        <v>21</v>
      </c>
      <c r="D14" s="36"/>
      <c r="E14" s="36"/>
      <c r="F14" s="36"/>
      <c r="G14" s="41"/>
      <c r="H14" s="42"/>
      <c r="I14" s="37" t="str">
        <f>IFERROR(VLOOKUP(Requirements_Response[[#This Row],[Offeror Response]], Response_Descriptions[],4, FALSE), "")</f>
        <v/>
      </c>
      <c r="J14" s="37"/>
      <c r="K14" s="37"/>
      <c r="L14" s="37" t="str">
        <f>IF(Requirements_Response[[#This Row],[Manual Review]] &lt;&gt; "", Requirements_Response[[#This Row],[Manual Review]], IF(Requirements_Response[[#This Row],[Automated Review]]="Review",  Requirements_Response[[#This Row],[Manual Review]], Requirements_Response[[#This Row],[Automated Review]]))</f>
        <v/>
      </c>
      <c r="M14" s="37" t="str">
        <f>IF(Requirements_Response[[#This Row],[Final Evaluation]]="Meets Requirement", 1, IF(Requirements_Response[[#This Row],[Final Evaluation]]="Does Not Meet Requirement", 0, ""))</f>
        <v/>
      </c>
    </row>
    <row r="15" spans="2:13" ht="84" customHeight="1">
      <c r="B15" s="38" t="s">
        <v>22</v>
      </c>
      <c r="C15" s="39" t="s">
        <v>21</v>
      </c>
      <c r="D15" s="39" t="s">
        <v>23</v>
      </c>
      <c r="E15" s="39" t="s">
        <v>24</v>
      </c>
      <c r="F15" s="39" t="s">
        <v>25</v>
      </c>
      <c r="G15" s="1"/>
      <c r="H15" s="43"/>
      <c r="I15" t="str">
        <f>IFERROR(VLOOKUP(Requirements_Response[[#This Row],[Offeror Response]], Response_Descriptions[],4, FALSE), "")</f>
        <v/>
      </c>
      <c r="L15" t="str">
        <f>IF(Requirements_Response[[#This Row],[Manual Review]] &lt;&gt; "", Requirements_Response[[#This Row],[Manual Review]], IF(Requirements_Response[[#This Row],[Automated Review]]="Review",  Requirements_Response[[#This Row],[Manual Review]], Requirements_Response[[#This Row],[Automated Review]]))</f>
        <v/>
      </c>
      <c r="M15" t="str">
        <f>IF(Requirements_Response[[#This Row],[Final Evaluation]]="Meets Requirement", 1, IF(Requirements_Response[[#This Row],[Final Evaluation]]="Does Not Meet Requirement", 0, ""))</f>
        <v/>
      </c>
    </row>
    <row r="16" spans="2:13" ht="31.5">
      <c r="B16" s="38" t="s">
        <v>27</v>
      </c>
      <c r="C16" s="39" t="s">
        <v>21</v>
      </c>
      <c r="D16" s="39" t="s">
        <v>28</v>
      </c>
      <c r="E16" s="39" t="s">
        <v>29</v>
      </c>
      <c r="F16" s="39" t="s">
        <v>25</v>
      </c>
      <c r="G16" s="1"/>
      <c r="H16" s="43"/>
      <c r="I16" t="str">
        <f>IFERROR(VLOOKUP(Requirements_Response[[#This Row],[Offeror Response]], Response_Descriptions[],4, FALSE), "")</f>
        <v/>
      </c>
      <c r="L16" t="str">
        <f>IF(Requirements_Response[[#This Row],[Manual Review]] &lt;&gt; "", Requirements_Response[[#This Row],[Manual Review]], IF(Requirements_Response[[#This Row],[Automated Review]]="Review",  Requirements_Response[[#This Row],[Manual Review]], Requirements_Response[[#This Row],[Automated Review]]))</f>
        <v/>
      </c>
      <c r="M16" t="str">
        <f>IF(Requirements_Response[[#This Row],[Final Evaluation]]="Meets Requirement", 1, IF(Requirements_Response[[#This Row],[Final Evaluation]]="Does Not Meet Requirement", 0, ""))</f>
        <v/>
      </c>
    </row>
    <row r="17" spans="2:13" ht="82.5" customHeight="1">
      <c r="B17" s="38" t="s">
        <v>30</v>
      </c>
      <c r="C17" s="39" t="s">
        <v>21</v>
      </c>
      <c r="D17" s="39" t="s">
        <v>31</v>
      </c>
      <c r="E17" s="39" t="s">
        <v>32</v>
      </c>
      <c r="F17" s="39" t="s">
        <v>25</v>
      </c>
      <c r="G17" s="1"/>
      <c r="H17" s="43"/>
      <c r="I17" t="str">
        <f>IFERROR(VLOOKUP(Requirements_Response[[#This Row],[Offeror Response]], Response_Descriptions[],4, FALSE), "")</f>
        <v/>
      </c>
      <c r="L17" t="str">
        <f>IF(Requirements_Response[[#This Row],[Manual Review]] &lt;&gt; "", Requirements_Response[[#This Row],[Manual Review]], IF(Requirements_Response[[#This Row],[Automated Review]]="Review",  Requirements_Response[[#This Row],[Manual Review]], Requirements_Response[[#This Row],[Automated Review]]))</f>
        <v/>
      </c>
      <c r="M17" t="str">
        <f>IF(Requirements_Response[[#This Row],[Final Evaluation]]="Meets Requirement", 1, IF(Requirements_Response[[#This Row],[Final Evaluation]]="Does Not Meet Requirement", 0, ""))</f>
        <v/>
      </c>
    </row>
    <row r="18" spans="2:13" ht="66.75" customHeight="1">
      <c r="B18" s="38" t="s">
        <v>33</v>
      </c>
      <c r="C18" s="39" t="s">
        <v>21</v>
      </c>
      <c r="D18" s="39" t="s">
        <v>34</v>
      </c>
      <c r="E18" s="39" t="s">
        <v>35</v>
      </c>
      <c r="F18" s="39" t="s">
        <v>25</v>
      </c>
      <c r="G18" s="1"/>
      <c r="H18" s="43"/>
      <c r="I18" t="str">
        <f>IFERROR(VLOOKUP(Requirements_Response[[#This Row],[Offeror Response]], Response_Descriptions[],4, FALSE), "")</f>
        <v/>
      </c>
      <c r="L18" t="str">
        <f>IF(Requirements_Response[[#This Row],[Manual Review]] &lt;&gt; "", Requirements_Response[[#This Row],[Manual Review]], IF(Requirements_Response[[#This Row],[Automated Review]]="Review",  Requirements_Response[[#This Row],[Manual Review]], Requirements_Response[[#This Row],[Automated Review]]))</f>
        <v/>
      </c>
      <c r="M18" t="str">
        <f>IF(Requirements_Response[[#This Row],[Final Evaluation]]="Meets Requirement", 1, IF(Requirements_Response[[#This Row],[Final Evaluation]]="Does Not Meet Requirement", 0, ""))</f>
        <v/>
      </c>
    </row>
    <row r="19" spans="2:13" ht="47.25">
      <c r="B19" s="38" t="s">
        <v>36</v>
      </c>
      <c r="C19" s="39" t="s">
        <v>21</v>
      </c>
      <c r="D19" s="39" t="s">
        <v>37</v>
      </c>
      <c r="E19" s="39" t="s">
        <v>38</v>
      </c>
      <c r="F19" s="39" t="s">
        <v>25</v>
      </c>
      <c r="G19" s="1"/>
      <c r="H19" s="43"/>
      <c r="I19" t="str">
        <f>IFERROR(VLOOKUP(Requirements_Response[[#This Row],[Offeror Response]], Response_Descriptions[],4, FALSE), "")</f>
        <v/>
      </c>
      <c r="L19" t="str">
        <f>IF(Requirements_Response[[#This Row],[Manual Review]] &lt;&gt; "", Requirements_Response[[#This Row],[Manual Review]], IF(Requirements_Response[[#This Row],[Automated Review]]="Review",  Requirements_Response[[#This Row],[Manual Review]], Requirements_Response[[#This Row],[Automated Review]]))</f>
        <v/>
      </c>
      <c r="M19" t="str">
        <f>IF(Requirements_Response[[#This Row],[Final Evaluation]]="Meets Requirement", 1, IF(Requirements_Response[[#This Row],[Final Evaluation]]="Does Not Meet Requirement", 0, ""))</f>
        <v/>
      </c>
    </row>
    <row r="20" spans="2:13" ht="132.75" customHeight="1">
      <c r="B20" s="38" t="s">
        <v>39</v>
      </c>
      <c r="C20" s="39" t="s">
        <v>21</v>
      </c>
      <c r="D20" s="39" t="s">
        <v>40</v>
      </c>
      <c r="E20" s="39" t="s">
        <v>41</v>
      </c>
      <c r="F20" s="39" t="s">
        <v>25</v>
      </c>
      <c r="G20" s="1"/>
      <c r="H20" s="43"/>
      <c r="I20" t="str">
        <f>IFERROR(VLOOKUP(Requirements_Response[[#This Row],[Offeror Response]], Response_Descriptions[],4, FALSE), "")</f>
        <v/>
      </c>
      <c r="L20" t="str">
        <f>IF(Requirements_Response[[#This Row],[Manual Review]] &lt;&gt; "", Requirements_Response[[#This Row],[Manual Review]], IF(Requirements_Response[[#This Row],[Automated Review]]="Review",  Requirements_Response[[#This Row],[Manual Review]], Requirements_Response[[#This Row],[Automated Review]]))</f>
        <v/>
      </c>
      <c r="M20" t="str">
        <f>IF(Requirements_Response[[#This Row],[Final Evaluation]]="Meets Requirement", 1, IF(Requirements_Response[[#This Row],[Final Evaluation]]="Does Not Meet Requirement", 0, ""))</f>
        <v/>
      </c>
    </row>
    <row r="21" spans="2:13" ht="63">
      <c r="B21" s="38" t="s">
        <v>42</v>
      </c>
      <c r="C21" s="39" t="s">
        <v>21</v>
      </c>
      <c r="D21" s="39" t="s">
        <v>43</v>
      </c>
      <c r="E21" s="39" t="s">
        <v>44</v>
      </c>
      <c r="F21" s="39" t="s">
        <v>25</v>
      </c>
      <c r="G21" s="1"/>
      <c r="H21" s="43"/>
      <c r="I21" t="str">
        <f>IFERROR(VLOOKUP(Requirements_Response[[#This Row],[Offeror Response]], Response_Descriptions[],4, FALSE), "")</f>
        <v/>
      </c>
      <c r="L21" t="str">
        <f>IF(Requirements_Response[[#This Row],[Manual Review]] &lt;&gt; "", Requirements_Response[[#This Row],[Manual Review]], IF(Requirements_Response[[#This Row],[Automated Review]]="Review",  Requirements_Response[[#This Row],[Manual Review]], Requirements_Response[[#This Row],[Automated Review]]))</f>
        <v/>
      </c>
      <c r="M21" t="str">
        <f>IF(Requirements_Response[[#This Row],[Final Evaluation]]="Meets Requirement", 1, IF(Requirements_Response[[#This Row],[Final Evaluation]]="Does Not Meet Requirement", 0, ""))</f>
        <v/>
      </c>
    </row>
    <row r="22" spans="2:13" ht="63">
      <c r="B22" s="38" t="s">
        <v>45</v>
      </c>
      <c r="C22" s="39" t="s">
        <v>21</v>
      </c>
      <c r="D22" s="39" t="s">
        <v>46</v>
      </c>
      <c r="E22" s="39" t="s">
        <v>47</v>
      </c>
      <c r="F22" s="39" t="s">
        <v>25</v>
      </c>
      <c r="G22" s="1"/>
      <c r="H22" s="43"/>
      <c r="I22" t="str">
        <f>IFERROR(VLOOKUP(Requirements_Response[[#This Row],[Offeror Response]], Response_Descriptions[],4, FALSE), "")</f>
        <v/>
      </c>
      <c r="L22" t="str">
        <f>IF(Requirements_Response[[#This Row],[Manual Review]] &lt;&gt; "", Requirements_Response[[#This Row],[Manual Review]], IF(Requirements_Response[[#This Row],[Automated Review]]="Review",  Requirements_Response[[#This Row],[Manual Review]], Requirements_Response[[#This Row],[Automated Review]]))</f>
        <v/>
      </c>
      <c r="M22" t="str">
        <f>IF(Requirements_Response[[#This Row],[Final Evaluation]]="Meets Requirement", 1, IF(Requirements_Response[[#This Row],[Final Evaluation]]="Does Not Meet Requirement", 0, ""))</f>
        <v/>
      </c>
    </row>
    <row r="23" spans="2:13" ht="86.25" customHeight="1">
      <c r="B23" s="38" t="s">
        <v>48</v>
      </c>
      <c r="C23" s="39" t="s">
        <v>21</v>
      </c>
      <c r="D23" s="39" t="s">
        <v>49</v>
      </c>
      <c r="E23" s="39" t="s">
        <v>50</v>
      </c>
      <c r="F23" s="39" t="s">
        <v>25</v>
      </c>
      <c r="G23" s="1"/>
      <c r="H23" s="43"/>
      <c r="I23" t="str">
        <f>IFERROR(VLOOKUP(Requirements_Response[[#This Row],[Offeror Response]], Response_Descriptions[],4, FALSE), "")</f>
        <v/>
      </c>
      <c r="L23" t="str">
        <f>IF(Requirements_Response[[#This Row],[Manual Review]] &lt;&gt; "", Requirements_Response[[#This Row],[Manual Review]], IF(Requirements_Response[[#This Row],[Automated Review]]="Review",  Requirements_Response[[#This Row],[Manual Review]], Requirements_Response[[#This Row],[Automated Review]]))</f>
        <v/>
      </c>
      <c r="M23" t="str">
        <f>IF(Requirements_Response[[#This Row],[Final Evaluation]]="Meets Requirement", 1, IF(Requirements_Response[[#This Row],[Final Evaluation]]="Does Not Meet Requirement", 0, ""))</f>
        <v/>
      </c>
    </row>
    <row r="24" spans="2:13" ht="85.5" customHeight="1">
      <c r="B24" s="38" t="s">
        <v>51</v>
      </c>
      <c r="C24" s="39" t="s">
        <v>21</v>
      </c>
      <c r="D24" s="39" t="s">
        <v>52</v>
      </c>
      <c r="E24" s="39" t="s">
        <v>53</v>
      </c>
      <c r="F24" s="39" t="s">
        <v>25</v>
      </c>
      <c r="G24" s="1"/>
      <c r="H24" s="43"/>
      <c r="I24" t="str">
        <f>IFERROR(VLOOKUP(Requirements_Response[[#This Row],[Offeror Response]], Response_Descriptions[],4, FALSE), "")</f>
        <v/>
      </c>
      <c r="L24" t="str">
        <f>IF(Requirements_Response[[#This Row],[Manual Review]] &lt;&gt; "", Requirements_Response[[#This Row],[Manual Review]], IF(Requirements_Response[[#This Row],[Automated Review]]="Review",  Requirements_Response[[#This Row],[Manual Review]], Requirements_Response[[#This Row],[Automated Review]]))</f>
        <v/>
      </c>
      <c r="M24" t="str">
        <f>IF(Requirements_Response[[#This Row],[Final Evaluation]]="Meets Requirement", 1, IF(Requirements_Response[[#This Row],[Final Evaluation]]="Does Not Meet Requirement", 0, ""))</f>
        <v/>
      </c>
    </row>
    <row r="25" spans="2:13" ht="85.5" customHeight="1">
      <c r="B25" s="38" t="s">
        <v>54</v>
      </c>
      <c r="C25" s="39" t="s">
        <v>21</v>
      </c>
      <c r="D25" s="39" t="s">
        <v>55</v>
      </c>
      <c r="E25" s="39" t="s">
        <v>56</v>
      </c>
      <c r="F25" s="39" t="s">
        <v>25</v>
      </c>
      <c r="G25" s="1"/>
      <c r="H25" s="43"/>
      <c r="I25" t="str">
        <f>IFERROR(VLOOKUP(Requirements_Response[[#This Row],[Offeror Response]], Response_Descriptions[],4, FALSE), "")</f>
        <v/>
      </c>
      <c r="L25" t="str">
        <f>IF(Requirements_Response[[#This Row],[Manual Review]] &lt;&gt; "", Requirements_Response[[#This Row],[Manual Review]], IF(Requirements_Response[[#This Row],[Automated Review]]="Review",  Requirements_Response[[#This Row],[Manual Review]], Requirements_Response[[#This Row],[Automated Review]]))</f>
        <v/>
      </c>
      <c r="M25" t="str">
        <f>IF(Requirements_Response[[#This Row],[Final Evaluation]]="Meets Requirement", 1, IF(Requirements_Response[[#This Row],[Final Evaluation]]="Does Not Meet Requirement", 0, ""))</f>
        <v/>
      </c>
    </row>
    <row r="26" spans="2:13" ht="66.75" customHeight="1">
      <c r="B26" s="38" t="s">
        <v>57</v>
      </c>
      <c r="C26" s="39" t="s">
        <v>21</v>
      </c>
      <c r="D26" s="39" t="s">
        <v>58</v>
      </c>
      <c r="E26" s="39" t="s">
        <v>59</v>
      </c>
      <c r="F26" s="39" t="s">
        <v>25</v>
      </c>
      <c r="G26" s="1"/>
      <c r="H26" s="43"/>
      <c r="I26" t="str">
        <f>IFERROR(VLOOKUP(Requirements_Response[[#This Row],[Offeror Response]], Response_Descriptions[],4, FALSE), "")</f>
        <v/>
      </c>
      <c r="L26" t="str">
        <f>IF(Requirements_Response[[#This Row],[Manual Review]] &lt;&gt; "", Requirements_Response[[#This Row],[Manual Review]], IF(Requirements_Response[[#This Row],[Automated Review]]="Review",  Requirements_Response[[#This Row],[Manual Review]], Requirements_Response[[#This Row],[Automated Review]]))</f>
        <v/>
      </c>
      <c r="M26" t="str">
        <f>IF(Requirements_Response[[#This Row],[Final Evaluation]]="Meets Requirement", 1, IF(Requirements_Response[[#This Row],[Final Evaluation]]="Does Not Meet Requirement", 0, ""))</f>
        <v/>
      </c>
    </row>
    <row r="27" spans="2:13" ht="63">
      <c r="B27" s="38" t="s">
        <v>60</v>
      </c>
      <c r="C27" s="39" t="s">
        <v>21</v>
      </c>
      <c r="D27" s="39" t="s">
        <v>61</v>
      </c>
      <c r="E27" s="39" t="s">
        <v>62</v>
      </c>
      <c r="F27" s="39" t="s">
        <v>25</v>
      </c>
      <c r="G27" s="1"/>
      <c r="H27" s="43"/>
      <c r="I27" t="str">
        <f>IFERROR(VLOOKUP(Requirements_Response[[#This Row],[Offeror Response]], Response_Descriptions[],4, FALSE), "")</f>
        <v/>
      </c>
      <c r="L27" t="str">
        <f>IF(Requirements_Response[[#This Row],[Manual Review]] &lt;&gt; "", Requirements_Response[[#This Row],[Manual Review]], IF(Requirements_Response[[#This Row],[Automated Review]]="Review",  Requirements_Response[[#This Row],[Manual Review]], Requirements_Response[[#This Row],[Automated Review]]))</f>
        <v/>
      </c>
      <c r="M27" t="str">
        <f>IF(Requirements_Response[[#This Row],[Final Evaluation]]="Meets Requirement", 1, IF(Requirements_Response[[#This Row],[Final Evaluation]]="Does Not Meet Requirement", 0, ""))</f>
        <v/>
      </c>
    </row>
    <row r="28" spans="2:13" ht="68.25" customHeight="1">
      <c r="B28" s="38" t="s">
        <v>63</v>
      </c>
      <c r="C28" s="39" t="s">
        <v>21</v>
      </c>
      <c r="D28" s="39" t="s">
        <v>64</v>
      </c>
      <c r="E28" s="39" t="s">
        <v>65</v>
      </c>
      <c r="F28" s="39" t="s">
        <v>25</v>
      </c>
      <c r="G28" s="1"/>
      <c r="H28" s="43"/>
      <c r="I28" t="str">
        <f>IFERROR(VLOOKUP(Requirements_Response[[#This Row],[Offeror Response]], Response_Descriptions[],4, FALSE), "")</f>
        <v/>
      </c>
      <c r="L28" t="str">
        <f>IF(Requirements_Response[[#This Row],[Manual Review]] &lt;&gt; "", Requirements_Response[[#This Row],[Manual Review]], IF(Requirements_Response[[#This Row],[Automated Review]]="Review",  Requirements_Response[[#This Row],[Manual Review]], Requirements_Response[[#This Row],[Automated Review]]))</f>
        <v/>
      </c>
      <c r="M28" t="str">
        <f>IF(Requirements_Response[[#This Row],[Final Evaluation]]="Meets Requirement", 1, IF(Requirements_Response[[#This Row],[Final Evaluation]]="Does Not Meet Requirement", 0, ""))</f>
        <v/>
      </c>
    </row>
    <row r="29" spans="2:13" ht="47.25">
      <c r="B29" s="38" t="s">
        <v>66</v>
      </c>
      <c r="C29" s="39" t="s">
        <v>21</v>
      </c>
      <c r="D29" s="39" t="s">
        <v>67</v>
      </c>
      <c r="E29" s="39" t="s">
        <v>68</v>
      </c>
      <c r="F29" s="39" t="s">
        <v>25</v>
      </c>
      <c r="G29" s="1"/>
      <c r="H29" s="43"/>
      <c r="I29" t="str">
        <f>IFERROR(VLOOKUP(Requirements_Response[[#This Row],[Offeror Response]], Response_Descriptions[],4, FALSE), "")</f>
        <v/>
      </c>
      <c r="L29" t="str">
        <f>IF(Requirements_Response[[#This Row],[Manual Review]] &lt;&gt; "", Requirements_Response[[#This Row],[Manual Review]], IF(Requirements_Response[[#This Row],[Automated Review]]="Review",  Requirements_Response[[#This Row],[Manual Review]], Requirements_Response[[#This Row],[Automated Review]]))</f>
        <v/>
      </c>
      <c r="M29" t="str">
        <f>IF(Requirements_Response[[#This Row],[Final Evaluation]]="Meets Requirement", 1, IF(Requirements_Response[[#This Row],[Final Evaluation]]="Does Not Meet Requirement", 0, ""))</f>
        <v/>
      </c>
    </row>
    <row r="30" spans="2:13" ht="100.5" customHeight="1">
      <c r="B30" s="38" t="s">
        <v>69</v>
      </c>
      <c r="C30" s="39" t="s">
        <v>21</v>
      </c>
      <c r="D30" s="39" t="s">
        <v>70</v>
      </c>
      <c r="E30" s="39" t="s">
        <v>71</v>
      </c>
      <c r="F30" s="39" t="s">
        <v>25</v>
      </c>
      <c r="G30" s="1"/>
      <c r="H30" s="43"/>
      <c r="I30" t="str">
        <f>IFERROR(VLOOKUP(Requirements_Response[[#This Row],[Offeror Response]], Response_Descriptions[],4, FALSE), "")</f>
        <v/>
      </c>
      <c r="L30" t="str">
        <f>IF(Requirements_Response[[#This Row],[Manual Review]] &lt;&gt; "", Requirements_Response[[#This Row],[Manual Review]], IF(Requirements_Response[[#This Row],[Automated Review]]="Review",  Requirements_Response[[#This Row],[Manual Review]], Requirements_Response[[#This Row],[Automated Review]]))</f>
        <v/>
      </c>
      <c r="M30" t="str">
        <f>IF(Requirements_Response[[#This Row],[Final Evaluation]]="Meets Requirement", 1, IF(Requirements_Response[[#This Row],[Final Evaluation]]="Does Not Meet Requirement", 0, ""))</f>
        <v/>
      </c>
    </row>
    <row r="31" spans="2:13" ht="31.5">
      <c r="B31" s="38" t="s">
        <v>72</v>
      </c>
      <c r="C31" s="39" t="s">
        <v>21</v>
      </c>
      <c r="D31" s="39" t="s">
        <v>73</v>
      </c>
      <c r="E31" s="39" t="s">
        <v>74</v>
      </c>
      <c r="F31" s="39" t="s">
        <v>25</v>
      </c>
      <c r="G31" s="1"/>
      <c r="H31" s="43"/>
      <c r="I31" t="str">
        <f>IFERROR(VLOOKUP(Requirements_Response[[#This Row],[Offeror Response]], Response_Descriptions[],4, FALSE), "")</f>
        <v/>
      </c>
      <c r="L31" t="str">
        <f>IF(Requirements_Response[[#This Row],[Manual Review]] &lt;&gt; "", Requirements_Response[[#This Row],[Manual Review]], IF(Requirements_Response[[#This Row],[Automated Review]]="Review",  Requirements_Response[[#This Row],[Manual Review]], Requirements_Response[[#This Row],[Automated Review]]))</f>
        <v/>
      </c>
      <c r="M31" t="str">
        <f>IF(Requirements_Response[[#This Row],[Final Evaluation]]="Meets Requirement", 1, IF(Requirements_Response[[#This Row],[Final Evaluation]]="Does Not Meet Requirement", 0, ""))</f>
        <v/>
      </c>
    </row>
    <row r="32" spans="2:13" ht="31.5">
      <c r="B32" s="38" t="s">
        <v>75</v>
      </c>
      <c r="C32" s="39" t="s">
        <v>21</v>
      </c>
      <c r="D32" s="39" t="s">
        <v>76</v>
      </c>
      <c r="E32" s="39" t="s">
        <v>77</v>
      </c>
      <c r="F32" s="39" t="s">
        <v>25</v>
      </c>
      <c r="G32" s="1"/>
      <c r="H32" s="43"/>
      <c r="I32" t="str">
        <f>IFERROR(VLOOKUP(Requirements_Response[[#This Row],[Offeror Response]], Response_Descriptions[],4, FALSE), "")</f>
        <v/>
      </c>
      <c r="L32" t="str">
        <f>IF(Requirements_Response[[#This Row],[Manual Review]] &lt;&gt; "", Requirements_Response[[#This Row],[Manual Review]], IF(Requirements_Response[[#This Row],[Automated Review]]="Review",  Requirements_Response[[#This Row],[Manual Review]], Requirements_Response[[#This Row],[Automated Review]]))</f>
        <v/>
      </c>
      <c r="M32" t="str">
        <f>IF(Requirements_Response[[#This Row],[Final Evaluation]]="Meets Requirement", 1, IF(Requirements_Response[[#This Row],[Final Evaluation]]="Does Not Meet Requirement", 0, ""))</f>
        <v/>
      </c>
    </row>
    <row r="33" spans="2:13" ht="31.5">
      <c r="B33" s="38" t="s">
        <v>78</v>
      </c>
      <c r="C33" s="39" t="s">
        <v>21</v>
      </c>
      <c r="D33" s="39" t="s">
        <v>79</v>
      </c>
      <c r="E33" s="39" t="s">
        <v>80</v>
      </c>
      <c r="F33" s="39" t="s">
        <v>25</v>
      </c>
      <c r="G33" s="1"/>
      <c r="H33" s="43"/>
      <c r="I33" t="str">
        <f>IFERROR(VLOOKUP(Requirements_Response[[#This Row],[Offeror Response]], Response_Descriptions[],4, FALSE), "")</f>
        <v/>
      </c>
      <c r="L33" t="str">
        <f>IF(Requirements_Response[[#This Row],[Manual Review]] &lt;&gt; "", Requirements_Response[[#This Row],[Manual Review]], IF(Requirements_Response[[#This Row],[Automated Review]]="Review",  Requirements_Response[[#This Row],[Manual Review]], Requirements_Response[[#This Row],[Automated Review]]))</f>
        <v/>
      </c>
      <c r="M33" t="str">
        <f>IF(Requirements_Response[[#This Row],[Final Evaluation]]="Meets Requirement", 1, IF(Requirements_Response[[#This Row],[Final Evaluation]]="Does Not Meet Requirement", 0, ""))</f>
        <v/>
      </c>
    </row>
    <row r="34" spans="2:13" ht="47.25">
      <c r="B34" s="38" t="s">
        <v>81</v>
      </c>
      <c r="C34" s="39" t="s">
        <v>21</v>
      </c>
      <c r="D34" s="39" t="s">
        <v>82</v>
      </c>
      <c r="E34" s="39" t="s">
        <v>83</v>
      </c>
      <c r="F34" s="39" t="s">
        <v>25</v>
      </c>
      <c r="G34" s="1"/>
      <c r="H34" s="43"/>
      <c r="I34" t="str">
        <f>IFERROR(VLOOKUP(Requirements_Response[[#This Row],[Offeror Response]], Response_Descriptions[],4, FALSE), "")</f>
        <v/>
      </c>
      <c r="L34" t="str">
        <f>IF(Requirements_Response[[#This Row],[Manual Review]] &lt;&gt; "", Requirements_Response[[#This Row],[Manual Review]], IF(Requirements_Response[[#This Row],[Automated Review]]="Review",  Requirements_Response[[#This Row],[Manual Review]], Requirements_Response[[#This Row],[Automated Review]]))</f>
        <v/>
      </c>
      <c r="M34" t="str">
        <f>IF(Requirements_Response[[#This Row],[Final Evaluation]]="Meets Requirement", 1, IF(Requirements_Response[[#This Row],[Final Evaluation]]="Does Not Meet Requirement", 0, ""))</f>
        <v/>
      </c>
    </row>
    <row r="35" spans="2:13" ht="31.5">
      <c r="B35" s="38" t="s">
        <v>84</v>
      </c>
      <c r="C35" s="39" t="s">
        <v>21</v>
      </c>
      <c r="D35" s="39" t="s">
        <v>85</v>
      </c>
      <c r="E35" s="39" t="s">
        <v>86</v>
      </c>
      <c r="F35" s="39" t="s">
        <v>25</v>
      </c>
      <c r="G35" s="1"/>
      <c r="H35" s="43"/>
      <c r="I35" t="str">
        <f>IFERROR(VLOOKUP(Requirements_Response[[#This Row],[Offeror Response]], Response_Descriptions[],4, FALSE), "")</f>
        <v/>
      </c>
      <c r="L35" t="str">
        <f>IF(Requirements_Response[[#This Row],[Manual Review]] &lt;&gt; "", Requirements_Response[[#This Row],[Manual Review]], IF(Requirements_Response[[#This Row],[Automated Review]]="Review",  Requirements_Response[[#This Row],[Manual Review]], Requirements_Response[[#This Row],[Automated Review]]))</f>
        <v/>
      </c>
      <c r="M35" t="str">
        <f>IF(Requirements_Response[[#This Row],[Final Evaluation]]="Meets Requirement", 1, IF(Requirements_Response[[#This Row],[Final Evaluation]]="Does Not Meet Requirement", 0, ""))</f>
        <v/>
      </c>
    </row>
    <row r="36" spans="2:13" ht="52.5" customHeight="1">
      <c r="B36" s="38" t="s">
        <v>87</v>
      </c>
      <c r="C36" s="39" t="s">
        <v>21</v>
      </c>
      <c r="D36" s="39" t="s">
        <v>88</v>
      </c>
      <c r="E36" s="39" t="s">
        <v>89</v>
      </c>
      <c r="F36" s="39" t="s">
        <v>25</v>
      </c>
      <c r="G36" s="1"/>
      <c r="H36" s="43"/>
      <c r="I36" t="str">
        <f>IFERROR(VLOOKUP(Requirements_Response[[#This Row],[Offeror Response]], Response_Descriptions[],4, FALSE), "")</f>
        <v/>
      </c>
      <c r="L36" t="str">
        <f>IF(Requirements_Response[[#This Row],[Manual Review]] &lt;&gt; "", Requirements_Response[[#This Row],[Manual Review]], IF(Requirements_Response[[#This Row],[Automated Review]]="Review",  Requirements_Response[[#This Row],[Manual Review]], Requirements_Response[[#This Row],[Automated Review]]))</f>
        <v/>
      </c>
      <c r="M36" t="str">
        <f>IF(Requirements_Response[[#This Row],[Final Evaluation]]="Meets Requirement", 1, IF(Requirements_Response[[#This Row],[Final Evaluation]]="Does Not Meet Requirement", 0, ""))</f>
        <v/>
      </c>
    </row>
    <row r="37" spans="2:13" ht="31.5">
      <c r="B37" s="35" t="s">
        <v>90</v>
      </c>
      <c r="C37" s="36" t="s">
        <v>91</v>
      </c>
      <c r="D37" s="36"/>
      <c r="E37" s="36"/>
      <c r="F37" s="36"/>
      <c r="G37" s="41"/>
      <c r="H37" s="42"/>
      <c r="I37" s="37" t="str">
        <f>IFERROR(VLOOKUP(Requirements_Response[[#This Row],[Offeror Response]], Response_Descriptions[],4, FALSE), "")</f>
        <v/>
      </c>
      <c r="J37" s="37"/>
      <c r="K37" s="37"/>
      <c r="L37" s="37" t="str">
        <f>IF(Requirements_Response[[#This Row],[Manual Review]] &lt;&gt; "", Requirements_Response[[#This Row],[Manual Review]], IF(Requirements_Response[[#This Row],[Automated Review]]="Review",  Requirements_Response[[#This Row],[Manual Review]], Requirements_Response[[#This Row],[Automated Review]]))</f>
        <v/>
      </c>
      <c r="M37" s="37" t="str">
        <f>IF(Requirements_Response[[#This Row],[Final Evaluation]]="Meets Requirement", 1, IF(Requirements_Response[[#This Row],[Final Evaluation]]="Does Not Meet Requirement", 0, ""))</f>
        <v/>
      </c>
    </row>
    <row r="38" spans="2:13" ht="31.5">
      <c r="B38" s="38" t="s">
        <v>92</v>
      </c>
      <c r="C38" s="39" t="s">
        <v>91</v>
      </c>
      <c r="D38" s="39" t="s">
        <v>93</v>
      </c>
      <c r="E38" s="39" t="s">
        <v>94</v>
      </c>
      <c r="F38" s="39" t="s">
        <v>25</v>
      </c>
      <c r="G38" s="1"/>
      <c r="H38" s="43"/>
      <c r="I38" t="str">
        <f>IFERROR(VLOOKUP(Requirements_Response[[#This Row],[Offeror Response]], Response_Descriptions[],4, FALSE), "")</f>
        <v/>
      </c>
      <c r="L38" t="str">
        <f>IF(Requirements_Response[[#This Row],[Manual Review]] &lt;&gt; "", Requirements_Response[[#This Row],[Manual Review]], IF(Requirements_Response[[#This Row],[Automated Review]]="Review",  Requirements_Response[[#This Row],[Manual Review]], Requirements_Response[[#This Row],[Automated Review]]))</f>
        <v/>
      </c>
      <c r="M38" t="str">
        <f>IF(Requirements_Response[[#This Row],[Final Evaluation]]="Meets Requirement", 1, IF(Requirements_Response[[#This Row],[Final Evaluation]]="Does Not Meet Requirement", 0, ""))</f>
        <v/>
      </c>
    </row>
    <row r="39" spans="2:13" ht="31.5">
      <c r="B39" s="38" t="s">
        <v>95</v>
      </c>
      <c r="C39" s="39" t="s">
        <v>91</v>
      </c>
      <c r="D39" s="39" t="s">
        <v>96</v>
      </c>
      <c r="E39" s="39" t="s">
        <v>97</v>
      </c>
      <c r="F39" s="39" t="s">
        <v>25</v>
      </c>
      <c r="G39" s="1"/>
      <c r="H39" s="43"/>
      <c r="I39" t="str">
        <f>IFERROR(VLOOKUP(Requirements_Response[[#This Row],[Offeror Response]], Response_Descriptions[],4, FALSE), "")</f>
        <v/>
      </c>
      <c r="L39" t="str">
        <f>IF(Requirements_Response[[#This Row],[Manual Review]] &lt;&gt; "", Requirements_Response[[#This Row],[Manual Review]], IF(Requirements_Response[[#This Row],[Automated Review]]="Review",  Requirements_Response[[#This Row],[Manual Review]], Requirements_Response[[#This Row],[Automated Review]]))</f>
        <v/>
      </c>
      <c r="M39" t="str">
        <f>IF(Requirements_Response[[#This Row],[Final Evaluation]]="Meets Requirement", 1, IF(Requirements_Response[[#This Row],[Final Evaluation]]="Does Not Meet Requirement", 0, ""))</f>
        <v/>
      </c>
    </row>
    <row r="40" spans="2:13" ht="31.5">
      <c r="B40" s="38" t="s">
        <v>98</v>
      </c>
      <c r="C40" s="39" t="s">
        <v>91</v>
      </c>
      <c r="D40" s="39" t="s">
        <v>99</v>
      </c>
      <c r="E40" s="39" t="s">
        <v>100</v>
      </c>
      <c r="F40" s="39" t="s">
        <v>25</v>
      </c>
      <c r="G40" s="1"/>
      <c r="H40" s="43"/>
      <c r="I40" t="str">
        <f>IFERROR(VLOOKUP(Requirements_Response[[#This Row],[Offeror Response]], Response_Descriptions[],4, FALSE), "")</f>
        <v/>
      </c>
      <c r="L40" t="str">
        <f>IF(Requirements_Response[[#This Row],[Manual Review]] &lt;&gt; "", Requirements_Response[[#This Row],[Manual Review]], IF(Requirements_Response[[#This Row],[Automated Review]]="Review",  Requirements_Response[[#This Row],[Manual Review]], Requirements_Response[[#This Row],[Automated Review]]))</f>
        <v/>
      </c>
      <c r="M40" t="str">
        <f>IF(Requirements_Response[[#This Row],[Final Evaluation]]="Meets Requirement", 1, IF(Requirements_Response[[#This Row],[Final Evaluation]]="Does Not Meet Requirement", 0, ""))</f>
        <v/>
      </c>
    </row>
    <row r="41" spans="2:13" ht="31.5">
      <c r="B41" s="38" t="s">
        <v>101</v>
      </c>
      <c r="C41" s="39" t="s">
        <v>91</v>
      </c>
      <c r="D41" s="39" t="s">
        <v>102</v>
      </c>
      <c r="E41" s="39" t="s">
        <v>103</v>
      </c>
      <c r="F41" s="39" t="s">
        <v>25</v>
      </c>
      <c r="G41" s="1"/>
      <c r="H41" s="43"/>
      <c r="I41" t="str">
        <f>IFERROR(VLOOKUP(Requirements_Response[[#This Row],[Offeror Response]], Response_Descriptions[],4, FALSE), "")</f>
        <v/>
      </c>
      <c r="L41" t="str">
        <f>IF(Requirements_Response[[#This Row],[Manual Review]] &lt;&gt; "", Requirements_Response[[#This Row],[Manual Review]], IF(Requirements_Response[[#This Row],[Automated Review]]="Review",  Requirements_Response[[#This Row],[Manual Review]], Requirements_Response[[#This Row],[Automated Review]]))</f>
        <v/>
      </c>
      <c r="M41" t="str">
        <f>IF(Requirements_Response[[#This Row],[Final Evaluation]]="Meets Requirement", 1, IF(Requirements_Response[[#This Row],[Final Evaluation]]="Does Not Meet Requirement", 0, ""))</f>
        <v/>
      </c>
    </row>
    <row r="42" spans="2:13" ht="31.5">
      <c r="B42" s="38" t="s">
        <v>104</v>
      </c>
      <c r="C42" s="39" t="s">
        <v>91</v>
      </c>
      <c r="D42" s="39" t="s">
        <v>105</v>
      </c>
      <c r="E42" s="39" t="s">
        <v>106</v>
      </c>
      <c r="F42" s="39" t="s">
        <v>25</v>
      </c>
      <c r="G42" s="1"/>
      <c r="H42" s="43"/>
      <c r="I42" t="str">
        <f>IFERROR(VLOOKUP(Requirements_Response[[#This Row],[Offeror Response]], Response_Descriptions[],4, FALSE), "")</f>
        <v/>
      </c>
      <c r="L42" t="str">
        <f>IF(Requirements_Response[[#This Row],[Manual Review]] &lt;&gt; "", Requirements_Response[[#This Row],[Manual Review]], IF(Requirements_Response[[#This Row],[Automated Review]]="Review",  Requirements_Response[[#This Row],[Manual Review]], Requirements_Response[[#This Row],[Automated Review]]))</f>
        <v/>
      </c>
      <c r="M42" t="str">
        <f>IF(Requirements_Response[[#This Row],[Final Evaluation]]="Meets Requirement", 1, IF(Requirements_Response[[#This Row],[Final Evaluation]]="Does Not Meet Requirement", 0, ""))</f>
        <v/>
      </c>
    </row>
    <row r="43" spans="2:13" ht="31.5">
      <c r="B43" s="38" t="s">
        <v>107</v>
      </c>
      <c r="C43" s="39" t="s">
        <v>91</v>
      </c>
      <c r="D43" s="39" t="s">
        <v>108</v>
      </c>
      <c r="E43" s="39" t="s">
        <v>109</v>
      </c>
      <c r="F43" s="39" t="s">
        <v>25</v>
      </c>
      <c r="G43" s="1"/>
      <c r="H43" s="43"/>
      <c r="I43" t="str">
        <f>IFERROR(VLOOKUP(Requirements_Response[[#This Row],[Offeror Response]], Response_Descriptions[],4, FALSE), "")</f>
        <v/>
      </c>
      <c r="L43" t="str">
        <f>IF(Requirements_Response[[#This Row],[Manual Review]] &lt;&gt; "", Requirements_Response[[#This Row],[Manual Review]], IF(Requirements_Response[[#This Row],[Automated Review]]="Review",  Requirements_Response[[#This Row],[Manual Review]], Requirements_Response[[#This Row],[Automated Review]]))</f>
        <v/>
      </c>
      <c r="M43" t="str">
        <f>IF(Requirements_Response[[#This Row],[Final Evaluation]]="Meets Requirement", 1, IF(Requirements_Response[[#This Row],[Final Evaluation]]="Does Not Meet Requirement", 0, ""))</f>
        <v/>
      </c>
    </row>
    <row r="44" spans="2:13" ht="31.5">
      <c r="B44" s="38" t="s">
        <v>110</v>
      </c>
      <c r="C44" s="39" t="s">
        <v>91</v>
      </c>
      <c r="D44" s="39" t="s">
        <v>111</v>
      </c>
      <c r="E44" s="39" t="s">
        <v>112</v>
      </c>
      <c r="F44" s="39" t="s">
        <v>25</v>
      </c>
      <c r="G44" s="1"/>
      <c r="H44" s="43"/>
      <c r="I44" t="str">
        <f>IFERROR(VLOOKUP(Requirements_Response[[#This Row],[Offeror Response]], Response_Descriptions[],4, FALSE), "")</f>
        <v/>
      </c>
      <c r="L44" t="str">
        <f>IF(Requirements_Response[[#This Row],[Manual Review]] &lt;&gt; "", Requirements_Response[[#This Row],[Manual Review]], IF(Requirements_Response[[#This Row],[Automated Review]]="Review",  Requirements_Response[[#This Row],[Manual Review]], Requirements_Response[[#This Row],[Automated Review]]))</f>
        <v/>
      </c>
      <c r="M44" t="str">
        <f>IF(Requirements_Response[[#This Row],[Final Evaluation]]="Meets Requirement", 1, IF(Requirements_Response[[#This Row],[Final Evaluation]]="Does Not Meet Requirement", 0, ""))</f>
        <v/>
      </c>
    </row>
    <row r="45" spans="2:13" ht="31.5">
      <c r="B45" s="38" t="s">
        <v>113</v>
      </c>
      <c r="C45" s="39" t="s">
        <v>91</v>
      </c>
      <c r="D45" s="39" t="s">
        <v>114</v>
      </c>
      <c r="E45" s="39" t="s">
        <v>115</v>
      </c>
      <c r="F45" s="39" t="s">
        <v>25</v>
      </c>
      <c r="G45" s="1"/>
      <c r="H45" s="43"/>
      <c r="I45" t="str">
        <f>IFERROR(VLOOKUP(Requirements_Response[[#This Row],[Offeror Response]], Response_Descriptions[],4, FALSE), "")</f>
        <v/>
      </c>
      <c r="L45" t="str">
        <f>IF(Requirements_Response[[#This Row],[Manual Review]] &lt;&gt; "", Requirements_Response[[#This Row],[Manual Review]], IF(Requirements_Response[[#This Row],[Automated Review]]="Review",  Requirements_Response[[#This Row],[Manual Review]], Requirements_Response[[#This Row],[Automated Review]]))</f>
        <v/>
      </c>
      <c r="M45" t="str">
        <f>IF(Requirements_Response[[#This Row],[Final Evaluation]]="Meets Requirement", 1, IF(Requirements_Response[[#This Row],[Final Evaluation]]="Does Not Meet Requirement", 0, ""))</f>
        <v/>
      </c>
    </row>
    <row r="46" spans="2:13" ht="69" customHeight="1">
      <c r="B46" s="38" t="s">
        <v>116</v>
      </c>
      <c r="C46" s="39" t="s">
        <v>91</v>
      </c>
      <c r="D46" s="39" t="s">
        <v>117</v>
      </c>
      <c r="E46" s="39" t="s">
        <v>118</v>
      </c>
      <c r="F46" s="39" t="s">
        <v>25</v>
      </c>
      <c r="G46" s="1"/>
      <c r="H46" s="43"/>
      <c r="I46" t="str">
        <f>IFERROR(VLOOKUP(Requirements_Response[[#This Row],[Offeror Response]], Response_Descriptions[],4, FALSE), "")</f>
        <v/>
      </c>
      <c r="L46" t="str">
        <f>IF(Requirements_Response[[#This Row],[Manual Review]] &lt;&gt; "", Requirements_Response[[#This Row],[Manual Review]], IF(Requirements_Response[[#This Row],[Automated Review]]="Review",  Requirements_Response[[#This Row],[Manual Review]], Requirements_Response[[#This Row],[Automated Review]]))</f>
        <v/>
      </c>
      <c r="M46" t="str">
        <f>IF(Requirements_Response[[#This Row],[Final Evaluation]]="Meets Requirement", 1, IF(Requirements_Response[[#This Row],[Final Evaluation]]="Does Not Meet Requirement", 0, ""))</f>
        <v/>
      </c>
    </row>
    <row r="47" spans="2:13" ht="47.25">
      <c r="B47" s="38" t="s">
        <v>119</v>
      </c>
      <c r="C47" s="39" t="s">
        <v>91</v>
      </c>
      <c r="D47" s="39" t="s">
        <v>120</v>
      </c>
      <c r="E47" s="39" t="s">
        <v>121</v>
      </c>
      <c r="F47" s="39" t="s">
        <v>25</v>
      </c>
      <c r="G47" s="1"/>
      <c r="H47" s="43"/>
      <c r="I47" t="str">
        <f>IFERROR(VLOOKUP(Requirements_Response[[#This Row],[Offeror Response]], Response_Descriptions[],4, FALSE), "")</f>
        <v/>
      </c>
      <c r="L47" t="str">
        <f>IF(Requirements_Response[[#This Row],[Manual Review]] &lt;&gt; "", Requirements_Response[[#This Row],[Manual Review]], IF(Requirements_Response[[#This Row],[Automated Review]]="Review",  Requirements_Response[[#This Row],[Manual Review]], Requirements_Response[[#This Row],[Automated Review]]))</f>
        <v/>
      </c>
      <c r="M47" t="str">
        <f>IF(Requirements_Response[[#This Row],[Final Evaluation]]="Meets Requirement", 1, IF(Requirements_Response[[#This Row],[Final Evaluation]]="Does Not Meet Requirement", 0, ""))</f>
        <v/>
      </c>
    </row>
    <row r="48" spans="2:13" ht="47.25">
      <c r="B48" s="38" t="s">
        <v>122</v>
      </c>
      <c r="C48" s="39" t="s">
        <v>91</v>
      </c>
      <c r="D48" s="39" t="s">
        <v>123</v>
      </c>
      <c r="E48" s="39" t="s">
        <v>124</v>
      </c>
      <c r="F48" s="39" t="s">
        <v>25</v>
      </c>
      <c r="G48" s="1"/>
      <c r="H48" s="43"/>
      <c r="I48" t="str">
        <f>IFERROR(VLOOKUP(Requirements_Response[[#This Row],[Offeror Response]], Response_Descriptions[],4, FALSE), "")</f>
        <v/>
      </c>
      <c r="L48" t="str">
        <f>IF(Requirements_Response[[#This Row],[Manual Review]] &lt;&gt; "", Requirements_Response[[#This Row],[Manual Review]], IF(Requirements_Response[[#This Row],[Automated Review]]="Review",  Requirements_Response[[#This Row],[Manual Review]], Requirements_Response[[#This Row],[Automated Review]]))</f>
        <v/>
      </c>
      <c r="M48" t="str">
        <f>IF(Requirements_Response[[#This Row],[Final Evaluation]]="Meets Requirement", 1, IF(Requirements_Response[[#This Row],[Final Evaluation]]="Does Not Meet Requirement", 0, ""))</f>
        <v/>
      </c>
    </row>
    <row r="49" spans="2:13" ht="31.5">
      <c r="B49" s="35" t="s">
        <v>125</v>
      </c>
      <c r="C49" s="36" t="s">
        <v>126</v>
      </c>
      <c r="D49" s="36"/>
      <c r="E49" s="36"/>
      <c r="F49" s="36"/>
      <c r="G49" s="41"/>
      <c r="H49" s="42"/>
      <c r="I49" s="37" t="str">
        <f>IFERROR(VLOOKUP(Requirements_Response[[#This Row],[Offeror Response]], Response_Descriptions[],4, FALSE), "")</f>
        <v/>
      </c>
      <c r="J49" s="37"/>
      <c r="K49" s="37"/>
      <c r="L49" s="37" t="str">
        <f>IF(Requirements_Response[[#This Row],[Manual Review]] &lt;&gt; "", Requirements_Response[[#This Row],[Manual Review]], IF(Requirements_Response[[#This Row],[Automated Review]]="Review",  Requirements_Response[[#This Row],[Manual Review]], Requirements_Response[[#This Row],[Automated Review]]))</f>
        <v/>
      </c>
      <c r="M49" s="37" t="str">
        <f>IF(Requirements_Response[[#This Row],[Final Evaluation]]="Meets Requirement", 1, IF(Requirements_Response[[#This Row],[Final Evaluation]]="Does Not Meet Requirement", 0, ""))</f>
        <v/>
      </c>
    </row>
    <row r="50" spans="2:13" ht="87" customHeight="1">
      <c r="B50" s="38" t="s">
        <v>127</v>
      </c>
      <c r="C50" s="39" t="s">
        <v>126</v>
      </c>
      <c r="D50" s="39" t="s">
        <v>128</v>
      </c>
      <c r="E50" s="39" t="s">
        <v>129</v>
      </c>
      <c r="F50" s="39" t="s">
        <v>25</v>
      </c>
      <c r="G50" s="1"/>
      <c r="H50" s="43"/>
      <c r="I50" t="str">
        <f>IFERROR(VLOOKUP(Requirements_Response[[#This Row],[Offeror Response]], Response_Descriptions[],4, FALSE), "")</f>
        <v/>
      </c>
      <c r="L50" t="str">
        <f>IF(Requirements_Response[[#This Row],[Manual Review]] &lt;&gt; "", Requirements_Response[[#This Row],[Manual Review]], IF(Requirements_Response[[#This Row],[Automated Review]]="Review",  Requirements_Response[[#This Row],[Manual Review]], Requirements_Response[[#This Row],[Automated Review]]))</f>
        <v/>
      </c>
      <c r="M50" t="str">
        <f>IF(Requirements_Response[[#This Row],[Final Evaluation]]="Meets Requirement", 1, IF(Requirements_Response[[#This Row],[Final Evaluation]]="Does Not Meet Requirement", 0, ""))</f>
        <v/>
      </c>
    </row>
    <row r="51" spans="2:13" ht="51" customHeight="1">
      <c r="B51" s="38" t="s">
        <v>130</v>
      </c>
      <c r="C51" s="39" t="s">
        <v>126</v>
      </c>
      <c r="D51" s="39" t="s">
        <v>131</v>
      </c>
      <c r="E51" s="39" t="s">
        <v>132</v>
      </c>
      <c r="F51" s="39" t="s">
        <v>25</v>
      </c>
      <c r="G51" s="1"/>
      <c r="H51" s="43"/>
      <c r="I51" t="str">
        <f>IFERROR(VLOOKUP(Requirements_Response[[#This Row],[Offeror Response]], Response_Descriptions[],4, FALSE), "")</f>
        <v/>
      </c>
      <c r="L51" t="str">
        <f>IF(Requirements_Response[[#This Row],[Manual Review]] &lt;&gt; "", Requirements_Response[[#This Row],[Manual Review]], IF(Requirements_Response[[#This Row],[Automated Review]]="Review",  Requirements_Response[[#This Row],[Manual Review]], Requirements_Response[[#This Row],[Automated Review]]))</f>
        <v/>
      </c>
      <c r="M51" t="str">
        <f>IF(Requirements_Response[[#This Row],[Final Evaluation]]="Meets Requirement", 1, IF(Requirements_Response[[#This Row],[Final Evaluation]]="Does Not Meet Requirement", 0, ""))</f>
        <v/>
      </c>
    </row>
    <row r="52" spans="2:13">
      <c r="B52" s="35" t="s">
        <v>133</v>
      </c>
      <c r="C52" s="36" t="s">
        <v>134</v>
      </c>
      <c r="D52" s="36"/>
      <c r="E52" s="36"/>
      <c r="F52" s="36"/>
      <c r="G52" s="41"/>
      <c r="H52" s="42"/>
      <c r="I52" s="37" t="str">
        <f>IFERROR(VLOOKUP(Requirements_Response[[#This Row],[Offeror Response]], Response_Descriptions[],4, FALSE), "")</f>
        <v/>
      </c>
      <c r="J52" s="37"/>
      <c r="K52" s="37"/>
      <c r="L52" s="37" t="str">
        <f>IF(Requirements_Response[[#This Row],[Manual Review]] &lt;&gt; "", Requirements_Response[[#This Row],[Manual Review]], IF(Requirements_Response[[#This Row],[Automated Review]]="Review",  Requirements_Response[[#This Row],[Manual Review]], Requirements_Response[[#This Row],[Automated Review]]))</f>
        <v/>
      </c>
      <c r="M52" s="37" t="str">
        <f>IF(Requirements_Response[[#This Row],[Final Evaluation]]="Meets Requirement", 1, IF(Requirements_Response[[#This Row],[Final Evaluation]]="Does Not Meet Requirement", 0, ""))</f>
        <v/>
      </c>
    </row>
    <row r="53" spans="2:13" ht="47.25">
      <c r="B53" s="38" t="s">
        <v>135</v>
      </c>
      <c r="C53" s="39" t="s">
        <v>134</v>
      </c>
      <c r="D53" s="39" t="s">
        <v>136</v>
      </c>
      <c r="E53" s="39" t="s">
        <v>137</v>
      </c>
      <c r="F53" s="39" t="s">
        <v>25</v>
      </c>
      <c r="G53" s="1"/>
      <c r="H53" s="43"/>
      <c r="I53" t="str">
        <f>IFERROR(VLOOKUP(Requirements_Response[[#This Row],[Offeror Response]], Response_Descriptions[],4, FALSE), "")</f>
        <v/>
      </c>
      <c r="L53" t="str">
        <f>IF(Requirements_Response[[#This Row],[Manual Review]] &lt;&gt; "", Requirements_Response[[#This Row],[Manual Review]], IF(Requirements_Response[[#This Row],[Automated Review]]="Review",  Requirements_Response[[#This Row],[Manual Review]], Requirements_Response[[#This Row],[Automated Review]]))</f>
        <v/>
      </c>
      <c r="M53" t="str">
        <f>IF(Requirements_Response[[#This Row],[Final Evaluation]]="Meets Requirement", 1, IF(Requirements_Response[[#This Row],[Final Evaluation]]="Does Not Meet Requirement", 0, ""))</f>
        <v/>
      </c>
    </row>
    <row r="54" spans="2:13" ht="84.75" customHeight="1">
      <c r="B54" s="38" t="s">
        <v>138</v>
      </c>
      <c r="C54" s="39" t="s">
        <v>134</v>
      </c>
      <c r="D54" s="39" t="s">
        <v>139</v>
      </c>
      <c r="E54" s="39" t="s">
        <v>140</v>
      </c>
      <c r="F54" s="39" t="s">
        <v>25</v>
      </c>
      <c r="G54" s="1"/>
      <c r="H54" s="43"/>
      <c r="I54" t="str">
        <f>IFERROR(VLOOKUP(Requirements_Response[[#This Row],[Offeror Response]], Response_Descriptions[],4, FALSE), "")</f>
        <v/>
      </c>
      <c r="L54" t="str">
        <f>IF(Requirements_Response[[#This Row],[Manual Review]] &lt;&gt; "", Requirements_Response[[#This Row],[Manual Review]], IF(Requirements_Response[[#This Row],[Automated Review]]="Review",  Requirements_Response[[#This Row],[Manual Review]], Requirements_Response[[#This Row],[Automated Review]]))</f>
        <v/>
      </c>
      <c r="M54" t="str">
        <f>IF(Requirements_Response[[#This Row],[Final Evaluation]]="Meets Requirement", 1, IF(Requirements_Response[[#This Row],[Final Evaluation]]="Does Not Meet Requirement", 0, ""))</f>
        <v/>
      </c>
    </row>
    <row r="55" spans="2:13" ht="104.25" customHeight="1">
      <c r="B55" s="38" t="s">
        <v>141</v>
      </c>
      <c r="C55" s="39" t="s">
        <v>134</v>
      </c>
      <c r="D55" s="39" t="s">
        <v>142</v>
      </c>
      <c r="E55" s="39" t="s">
        <v>143</v>
      </c>
      <c r="F55" s="39" t="s">
        <v>25</v>
      </c>
      <c r="G55" s="1"/>
      <c r="H55" s="43"/>
      <c r="I55" t="str">
        <f>IFERROR(VLOOKUP(Requirements_Response[[#This Row],[Offeror Response]], Response_Descriptions[],4, FALSE), "")</f>
        <v/>
      </c>
      <c r="L55" t="str">
        <f>IF(Requirements_Response[[#This Row],[Manual Review]] &lt;&gt; "", Requirements_Response[[#This Row],[Manual Review]], IF(Requirements_Response[[#This Row],[Automated Review]]="Review",  Requirements_Response[[#This Row],[Manual Review]], Requirements_Response[[#This Row],[Automated Review]]))</f>
        <v/>
      </c>
      <c r="M55" t="str">
        <f>IF(Requirements_Response[[#This Row],[Final Evaluation]]="Meets Requirement", 1, IF(Requirements_Response[[#This Row],[Final Evaluation]]="Does Not Meet Requirement", 0, ""))</f>
        <v/>
      </c>
    </row>
    <row r="56" spans="2:13" ht="69.75" customHeight="1">
      <c r="B56" s="38" t="s">
        <v>144</v>
      </c>
      <c r="C56" s="39" t="s">
        <v>134</v>
      </c>
      <c r="D56" s="39" t="s">
        <v>145</v>
      </c>
      <c r="E56" s="39" t="s">
        <v>146</v>
      </c>
      <c r="F56" s="39" t="s">
        <v>25</v>
      </c>
      <c r="G56" s="1"/>
      <c r="H56" s="43"/>
      <c r="I56" t="str">
        <f>IFERROR(VLOOKUP(Requirements_Response[[#This Row],[Offeror Response]], Response_Descriptions[],4, FALSE), "")</f>
        <v/>
      </c>
      <c r="L56" t="str">
        <f>IF(Requirements_Response[[#This Row],[Manual Review]] &lt;&gt; "", Requirements_Response[[#This Row],[Manual Review]], IF(Requirements_Response[[#This Row],[Automated Review]]="Review",  Requirements_Response[[#This Row],[Manual Review]], Requirements_Response[[#This Row],[Automated Review]]))</f>
        <v/>
      </c>
      <c r="M56" t="str">
        <f>IF(Requirements_Response[[#This Row],[Final Evaluation]]="Meets Requirement", 1, IF(Requirements_Response[[#This Row],[Final Evaluation]]="Does Not Meet Requirement", 0, ""))</f>
        <v/>
      </c>
    </row>
    <row r="57" spans="2:13" ht="119.25" customHeight="1">
      <c r="B57" s="38" t="s">
        <v>147</v>
      </c>
      <c r="C57" s="39" t="s">
        <v>134</v>
      </c>
      <c r="D57" s="39" t="s">
        <v>148</v>
      </c>
      <c r="E57" s="39" t="s">
        <v>149</v>
      </c>
      <c r="F57" s="39" t="s">
        <v>25</v>
      </c>
      <c r="G57" s="1"/>
      <c r="H57" s="43"/>
      <c r="I57" t="str">
        <f>IFERROR(VLOOKUP(Requirements_Response[[#This Row],[Offeror Response]], Response_Descriptions[],4, FALSE), "")</f>
        <v/>
      </c>
      <c r="L57" t="str">
        <f>IF(Requirements_Response[[#This Row],[Manual Review]] &lt;&gt; "", Requirements_Response[[#This Row],[Manual Review]], IF(Requirements_Response[[#This Row],[Automated Review]]="Review",  Requirements_Response[[#This Row],[Manual Review]], Requirements_Response[[#This Row],[Automated Review]]))</f>
        <v/>
      </c>
      <c r="M57" t="str">
        <f>IF(Requirements_Response[[#This Row],[Final Evaluation]]="Meets Requirement", 1, IF(Requirements_Response[[#This Row],[Final Evaluation]]="Does Not Meet Requirement", 0, ""))</f>
        <v/>
      </c>
    </row>
    <row r="58" spans="2:13" ht="63">
      <c r="B58" s="38" t="s">
        <v>150</v>
      </c>
      <c r="C58" s="39" t="s">
        <v>134</v>
      </c>
      <c r="D58" s="39" t="s">
        <v>151</v>
      </c>
      <c r="E58" s="39" t="s">
        <v>152</v>
      </c>
      <c r="F58" s="39" t="s">
        <v>25</v>
      </c>
      <c r="G58" s="1"/>
      <c r="H58" s="43"/>
      <c r="I58" t="str">
        <f>IFERROR(VLOOKUP(Requirements_Response[[#This Row],[Offeror Response]], Response_Descriptions[],4, FALSE), "")</f>
        <v/>
      </c>
      <c r="L58" t="str">
        <f>IF(Requirements_Response[[#This Row],[Manual Review]] &lt;&gt; "", Requirements_Response[[#This Row],[Manual Review]], IF(Requirements_Response[[#This Row],[Automated Review]]="Review",  Requirements_Response[[#This Row],[Manual Review]], Requirements_Response[[#This Row],[Automated Review]]))</f>
        <v/>
      </c>
      <c r="M58" t="str">
        <f>IF(Requirements_Response[[#This Row],[Final Evaluation]]="Meets Requirement", 1, IF(Requirements_Response[[#This Row],[Final Evaluation]]="Does Not Meet Requirement", 0, ""))</f>
        <v/>
      </c>
    </row>
    <row r="59" spans="2:13" ht="31.5">
      <c r="B59" s="38" t="s">
        <v>153</v>
      </c>
      <c r="C59" s="39" t="s">
        <v>134</v>
      </c>
      <c r="D59" s="39" t="s">
        <v>154</v>
      </c>
      <c r="E59" s="39" t="s">
        <v>155</v>
      </c>
      <c r="F59" s="39" t="s">
        <v>25</v>
      </c>
      <c r="G59" s="1"/>
      <c r="H59" s="43"/>
      <c r="I59" t="str">
        <f>IFERROR(VLOOKUP(Requirements_Response[[#This Row],[Offeror Response]], Response_Descriptions[],4, FALSE), "")</f>
        <v/>
      </c>
      <c r="L59" t="str">
        <f>IF(Requirements_Response[[#This Row],[Manual Review]] &lt;&gt; "", Requirements_Response[[#This Row],[Manual Review]], IF(Requirements_Response[[#This Row],[Automated Review]]="Review",  Requirements_Response[[#This Row],[Manual Review]], Requirements_Response[[#This Row],[Automated Review]]))</f>
        <v/>
      </c>
      <c r="M59" t="str">
        <f>IF(Requirements_Response[[#This Row],[Final Evaluation]]="Meets Requirement", 1, IF(Requirements_Response[[#This Row],[Final Evaluation]]="Does Not Meet Requirement", 0, ""))</f>
        <v/>
      </c>
    </row>
    <row r="60" spans="2:13" ht="87" customHeight="1">
      <c r="B60" s="38" t="s">
        <v>156</v>
      </c>
      <c r="C60" s="39" t="s">
        <v>134</v>
      </c>
      <c r="D60" s="39" t="s">
        <v>157</v>
      </c>
      <c r="E60" s="39" t="s">
        <v>158</v>
      </c>
      <c r="F60" s="39" t="s">
        <v>25</v>
      </c>
      <c r="G60" s="1"/>
      <c r="H60" s="43"/>
      <c r="I60" t="str">
        <f>IFERROR(VLOOKUP(Requirements_Response[[#This Row],[Offeror Response]], Response_Descriptions[],4, FALSE), "")</f>
        <v/>
      </c>
      <c r="L60" t="str">
        <f>IF(Requirements_Response[[#This Row],[Manual Review]] &lt;&gt; "", Requirements_Response[[#This Row],[Manual Review]], IF(Requirements_Response[[#This Row],[Automated Review]]="Review",  Requirements_Response[[#This Row],[Manual Review]], Requirements_Response[[#This Row],[Automated Review]]))</f>
        <v/>
      </c>
      <c r="M60" t="str">
        <f>IF(Requirements_Response[[#This Row],[Final Evaluation]]="Meets Requirement", 1, IF(Requirements_Response[[#This Row],[Final Evaluation]]="Does Not Meet Requirement", 0, ""))</f>
        <v/>
      </c>
    </row>
    <row r="61" spans="2:13" ht="47.25">
      <c r="B61" s="38" t="s">
        <v>159</v>
      </c>
      <c r="C61" s="39" t="s">
        <v>134</v>
      </c>
      <c r="D61" s="39" t="s">
        <v>160</v>
      </c>
      <c r="E61" s="39" t="s">
        <v>161</v>
      </c>
      <c r="F61" s="39" t="s">
        <v>25</v>
      </c>
      <c r="G61" s="1"/>
      <c r="H61" s="43"/>
      <c r="I61" t="str">
        <f>IFERROR(VLOOKUP(Requirements_Response[[#This Row],[Offeror Response]], Response_Descriptions[],4, FALSE), "")</f>
        <v/>
      </c>
      <c r="L61" t="str">
        <f>IF(Requirements_Response[[#This Row],[Manual Review]] &lt;&gt; "", Requirements_Response[[#This Row],[Manual Review]], IF(Requirements_Response[[#This Row],[Automated Review]]="Review",  Requirements_Response[[#This Row],[Manual Review]], Requirements_Response[[#This Row],[Automated Review]]))</f>
        <v/>
      </c>
      <c r="M61" t="str">
        <f>IF(Requirements_Response[[#This Row],[Final Evaluation]]="Meets Requirement", 1, IF(Requirements_Response[[#This Row],[Final Evaluation]]="Does Not Meet Requirement", 0, ""))</f>
        <v/>
      </c>
    </row>
    <row r="62" spans="2:13" ht="47.25">
      <c r="B62" s="38" t="s">
        <v>162</v>
      </c>
      <c r="C62" s="39" t="s">
        <v>134</v>
      </c>
      <c r="D62" s="39" t="s">
        <v>163</v>
      </c>
      <c r="E62" s="39" t="s">
        <v>164</v>
      </c>
      <c r="F62" s="39" t="s">
        <v>25</v>
      </c>
      <c r="G62" s="1"/>
      <c r="H62" s="43"/>
      <c r="I62" t="str">
        <f>IFERROR(VLOOKUP(Requirements_Response[[#This Row],[Offeror Response]], Response_Descriptions[],4, FALSE), "")</f>
        <v/>
      </c>
      <c r="L62" t="str">
        <f>IF(Requirements_Response[[#This Row],[Manual Review]] &lt;&gt; "", Requirements_Response[[#This Row],[Manual Review]], IF(Requirements_Response[[#This Row],[Automated Review]]="Review",  Requirements_Response[[#This Row],[Manual Review]], Requirements_Response[[#This Row],[Automated Review]]))</f>
        <v/>
      </c>
      <c r="M62" t="str">
        <f>IF(Requirements_Response[[#This Row],[Final Evaluation]]="Meets Requirement", 1, IF(Requirements_Response[[#This Row],[Final Evaluation]]="Does Not Meet Requirement", 0, ""))</f>
        <v/>
      </c>
    </row>
    <row r="63" spans="2:13" ht="84" customHeight="1">
      <c r="B63" s="38" t="s">
        <v>165</v>
      </c>
      <c r="C63" s="39" t="s">
        <v>134</v>
      </c>
      <c r="D63" s="39" t="s">
        <v>166</v>
      </c>
      <c r="E63" s="39" t="s">
        <v>167</v>
      </c>
      <c r="F63" s="39" t="s">
        <v>25</v>
      </c>
      <c r="G63" s="1"/>
      <c r="H63" s="43"/>
      <c r="I63" t="str">
        <f>IFERROR(VLOOKUP(Requirements_Response[[#This Row],[Offeror Response]], Response_Descriptions[],4, FALSE), "")</f>
        <v/>
      </c>
      <c r="L63" t="str">
        <f>IF(Requirements_Response[[#This Row],[Manual Review]] &lt;&gt; "", Requirements_Response[[#This Row],[Manual Review]], IF(Requirements_Response[[#This Row],[Automated Review]]="Review",  Requirements_Response[[#This Row],[Manual Review]], Requirements_Response[[#This Row],[Automated Review]]))</f>
        <v/>
      </c>
      <c r="M63" t="str">
        <f>IF(Requirements_Response[[#This Row],[Final Evaluation]]="Meets Requirement", 1, IF(Requirements_Response[[#This Row],[Final Evaluation]]="Does Not Meet Requirement", 0, ""))</f>
        <v/>
      </c>
    </row>
    <row r="64" spans="2:13" ht="47.25">
      <c r="B64" s="38" t="s">
        <v>168</v>
      </c>
      <c r="C64" s="39" t="s">
        <v>134</v>
      </c>
      <c r="D64" s="39" t="s">
        <v>169</v>
      </c>
      <c r="E64" s="39" t="s">
        <v>170</v>
      </c>
      <c r="F64" s="39" t="s">
        <v>25</v>
      </c>
      <c r="G64" s="1"/>
      <c r="H64" s="43"/>
      <c r="I64" t="str">
        <f>IFERROR(VLOOKUP(Requirements_Response[[#This Row],[Offeror Response]], Response_Descriptions[],4, FALSE), "")</f>
        <v/>
      </c>
      <c r="L64" t="str">
        <f>IF(Requirements_Response[[#This Row],[Manual Review]] &lt;&gt; "", Requirements_Response[[#This Row],[Manual Review]], IF(Requirements_Response[[#This Row],[Automated Review]]="Review",  Requirements_Response[[#This Row],[Manual Review]], Requirements_Response[[#This Row],[Automated Review]]))</f>
        <v/>
      </c>
      <c r="M64" t="str">
        <f>IF(Requirements_Response[[#This Row],[Final Evaluation]]="Meets Requirement", 1, IF(Requirements_Response[[#This Row],[Final Evaluation]]="Does Not Meet Requirement", 0, ""))</f>
        <v/>
      </c>
    </row>
    <row r="65" spans="2:13" ht="47.25">
      <c r="B65" s="38" t="s">
        <v>171</v>
      </c>
      <c r="C65" s="39" t="s">
        <v>134</v>
      </c>
      <c r="D65" s="39" t="s">
        <v>172</v>
      </c>
      <c r="E65" s="39" t="s">
        <v>173</v>
      </c>
      <c r="F65" s="39" t="s">
        <v>25</v>
      </c>
      <c r="G65" s="1"/>
      <c r="H65" s="43"/>
      <c r="I65" t="str">
        <f>IFERROR(VLOOKUP(Requirements_Response[[#This Row],[Offeror Response]], Response_Descriptions[],4, FALSE), "")</f>
        <v/>
      </c>
      <c r="L65" t="str">
        <f>IF(Requirements_Response[[#This Row],[Manual Review]] &lt;&gt; "", Requirements_Response[[#This Row],[Manual Review]], IF(Requirements_Response[[#This Row],[Automated Review]]="Review",  Requirements_Response[[#This Row],[Manual Review]], Requirements_Response[[#This Row],[Automated Review]]))</f>
        <v/>
      </c>
      <c r="M65" t="str">
        <f>IF(Requirements_Response[[#This Row],[Final Evaluation]]="Meets Requirement", 1, IF(Requirements_Response[[#This Row],[Final Evaluation]]="Does Not Meet Requirement", 0, ""))</f>
        <v/>
      </c>
    </row>
    <row r="66" spans="2:13" ht="101.25" customHeight="1">
      <c r="B66" s="38" t="s">
        <v>174</v>
      </c>
      <c r="C66" s="39" t="s">
        <v>134</v>
      </c>
      <c r="D66" s="39" t="s">
        <v>175</v>
      </c>
      <c r="E66" s="39" t="s">
        <v>176</v>
      </c>
      <c r="F66" s="39" t="s">
        <v>25</v>
      </c>
      <c r="G66" s="1"/>
      <c r="H66" s="43"/>
      <c r="I66" t="str">
        <f>IFERROR(VLOOKUP(Requirements_Response[[#This Row],[Offeror Response]], Response_Descriptions[],4, FALSE), "")</f>
        <v/>
      </c>
      <c r="L66" t="str">
        <f>IF(Requirements_Response[[#This Row],[Manual Review]] &lt;&gt; "", Requirements_Response[[#This Row],[Manual Review]], IF(Requirements_Response[[#This Row],[Automated Review]]="Review",  Requirements_Response[[#This Row],[Manual Review]], Requirements_Response[[#This Row],[Automated Review]]))</f>
        <v/>
      </c>
      <c r="M66" t="str">
        <f>IF(Requirements_Response[[#This Row],[Final Evaluation]]="Meets Requirement", 1, IF(Requirements_Response[[#This Row],[Final Evaluation]]="Does Not Meet Requirement", 0, ""))</f>
        <v/>
      </c>
    </row>
    <row r="67" spans="2:13" ht="31.5">
      <c r="B67" s="38" t="s">
        <v>177</v>
      </c>
      <c r="C67" s="39" t="s">
        <v>134</v>
      </c>
      <c r="D67" s="39" t="s">
        <v>178</v>
      </c>
      <c r="E67" s="39" t="s">
        <v>179</v>
      </c>
      <c r="F67" s="39" t="s">
        <v>25</v>
      </c>
      <c r="G67" s="1"/>
      <c r="H67" s="43"/>
      <c r="I67" t="str">
        <f>IFERROR(VLOOKUP(Requirements_Response[[#This Row],[Offeror Response]], Response_Descriptions[],4, FALSE), "")</f>
        <v/>
      </c>
      <c r="L67" t="str">
        <f>IF(Requirements_Response[[#This Row],[Manual Review]] &lt;&gt; "", Requirements_Response[[#This Row],[Manual Review]], IF(Requirements_Response[[#This Row],[Automated Review]]="Review",  Requirements_Response[[#This Row],[Manual Review]], Requirements_Response[[#This Row],[Automated Review]]))</f>
        <v/>
      </c>
      <c r="M67" t="str">
        <f>IF(Requirements_Response[[#This Row],[Final Evaluation]]="Meets Requirement", 1, IF(Requirements_Response[[#This Row],[Final Evaluation]]="Does Not Meet Requirement", 0, ""))</f>
        <v/>
      </c>
    </row>
    <row r="68" spans="2:13" ht="31.5">
      <c r="B68" s="38" t="s">
        <v>180</v>
      </c>
      <c r="C68" s="39" t="s">
        <v>134</v>
      </c>
      <c r="D68" s="39" t="s">
        <v>181</v>
      </c>
      <c r="E68" s="39" t="s">
        <v>182</v>
      </c>
      <c r="F68" s="39" t="s">
        <v>25</v>
      </c>
      <c r="G68" s="1"/>
      <c r="H68" s="43"/>
      <c r="I68" t="str">
        <f>IFERROR(VLOOKUP(Requirements_Response[[#This Row],[Offeror Response]], Response_Descriptions[],4, FALSE), "")</f>
        <v/>
      </c>
      <c r="L68" t="str">
        <f>IF(Requirements_Response[[#This Row],[Manual Review]] &lt;&gt; "", Requirements_Response[[#This Row],[Manual Review]], IF(Requirements_Response[[#This Row],[Automated Review]]="Review",  Requirements_Response[[#This Row],[Manual Review]], Requirements_Response[[#This Row],[Automated Review]]))</f>
        <v/>
      </c>
      <c r="M68" t="str">
        <f>IF(Requirements_Response[[#This Row],[Final Evaluation]]="Meets Requirement", 1, IF(Requirements_Response[[#This Row],[Final Evaluation]]="Does Not Meet Requirement", 0, ""))</f>
        <v/>
      </c>
    </row>
    <row r="69" spans="2:13" ht="31.5">
      <c r="B69" s="38" t="s">
        <v>183</v>
      </c>
      <c r="C69" s="39" t="s">
        <v>134</v>
      </c>
      <c r="D69" s="39" t="s">
        <v>184</v>
      </c>
      <c r="E69" s="39" t="s">
        <v>185</v>
      </c>
      <c r="F69" s="39" t="s">
        <v>25</v>
      </c>
      <c r="G69" s="1"/>
      <c r="H69" s="43"/>
      <c r="I69" t="str">
        <f>IFERROR(VLOOKUP(Requirements_Response[[#This Row],[Offeror Response]], Response_Descriptions[],4, FALSE), "")</f>
        <v/>
      </c>
      <c r="L69" t="str">
        <f>IF(Requirements_Response[[#This Row],[Manual Review]] &lt;&gt; "", Requirements_Response[[#This Row],[Manual Review]], IF(Requirements_Response[[#This Row],[Automated Review]]="Review",  Requirements_Response[[#This Row],[Manual Review]], Requirements_Response[[#This Row],[Automated Review]]))</f>
        <v/>
      </c>
      <c r="M69" t="str">
        <f>IF(Requirements_Response[[#This Row],[Final Evaluation]]="Meets Requirement", 1, IF(Requirements_Response[[#This Row],[Final Evaluation]]="Does Not Meet Requirement", 0, ""))</f>
        <v/>
      </c>
    </row>
    <row r="70" spans="2:13" ht="31.5">
      <c r="B70" s="38" t="s">
        <v>186</v>
      </c>
      <c r="C70" s="39" t="s">
        <v>134</v>
      </c>
      <c r="D70" s="39" t="s">
        <v>187</v>
      </c>
      <c r="E70" s="39" t="s">
        <v>188</v>
      </c>
      <c r="F70" s="39" t="s">
        <v>25</v>
      </c>
      <c r="G70" s="1"/>
      <c r="H70" s="43"/>
      <c r="I70" t="str">
        <f>IFERROR(VLOOKUP(Requirements_Response[[#This Row],[Offeror Response]], Response_Descriptions[],4, FALSE), "")</f>
        <v/>
      </c>
      <c r="L70" t="str">
        <f>IF(Requirements_Response[[#This Row],[Manual Review]] &lt;&gt; "", Requirements_Response[[#This Row],[Manual Review]], IF(Requirements_Response[[#This Row],[Automated Review]]="Review",  Requirements_Response[[#This Row],[Manual Review]], Requirements_Response[[#This Row],[Automated Review]]))</f>
        <v/>
      </c>
      <c r="M70" t="str">
        <f>IF(Requirements_Response[[#This Row],[Final Evaluation]]="Meets Requirement", 1, IF(Requirements_Response[[#This Row],[Final Evaluation]]="Does Not Meet Requirement", 0, ""))</f>
        <v/>
      </c>
    </row>
    <row r="71" spans="2:13" ht="31.5">
      <c r="B71" s="38" t="s">
        <v>189</v>
      </c>
      <c r="C71" s="39" t="s">
        <v>134</v>
      </c>
      <c r="D71" s="39" t="s">
        <v>190</v>
      </c>
      <c r="E71" s="39" t="s">
        <v>191</v>
      </c>
      <c r="F71" s="39" t="s">
        <v>25</v>
      </c>
      <c r="G71" s="1"/>
      <c r="H71" s="43"/>
      <c r="I71" t="str">
        <f>IFERROR(VLOOKUP(Requirements_Response[[#This Row],[Offeror Response]], Response_Descriptions[],4, FALSE), "")</f>
        <v/>
      </c>
      <c r="L71" t="str">
        <f>IF(Requirements_Response[[#This Row],[Manual Review]] &lt;&gt; "", Requirements_Response[[#This Row],[Manual Review]], IF(Requirements_Response[[#This Row],[Automated Review]]="Review",  Requirements_Response[[#This Row],[Manual Review]], Requirements_Response[[#This Row],[Automated Review]]))</f>
        <v/>
      </c>
      <c r="M71" t="str">
        <f>IF(Requirements_Response[[#This Row],[Final Evaluation]]="Meets Requirement", 1, IF(Requirements_Response[[#This Row],[Final Evaluation]]="Does Not Meet Requirement", 0, ""))</f>
        <v/>
      </c>
    </row>
    <row r="72" spans="2:13" ht="116.25" customHeight="1">
      <c r="B72" s="38" t="s">
        <v>192</v>
      </c>
      <c r="C72" s="39" t="s">
        <v>134</v>
      </c>
      <c r="D72" s="39" t="s">
        <v>193</v>
      </c>
      <c r="E72" s="39" t="s">
        <v>194</v>
      </c>
      <c r="F72" s="39" t="s">
        <v>25</v>
      </c>
      <c r="G72" s="1"/>
      <c r="H72" s="43"/>
      <c r="I72" t="str">
        <f>IFERROR(VLOOKUP(Requirements_Response[[#This Row],[Offeror Response]], Response_Descriptions[],4, FALSE), "")</f>
        <v/>
      </c>
      <c r="L72" t="str">
        <f>IF(Requirements_Response[[#This Row],[Manual Review]] &lt;&gt; "", Requirements_Response[[#This Row],[Manual Review]], IF(Requirements_Response[[#This Row],[Automated Review]]="Review",  Requirements_Response[[#This Row],[Manual Review]], Requirements_Response[[#This Row],[Automated Review]]))</f>
        <v/>
      </c>
      <c r="M72" t="str">
        <f>IF(Requirements_Response[[#This Row],[Final Evaluation]]="Meets Requirement", 1, IF(Requirements_Response[[#This Row],[Final Evaluation]]="Does Not Meet Requirement", 0, ""))</f>
        <v/>
      </c>
    </row>
    <row r="73" spans="2:13" ht="90.75" customHeight="1">
      <c r="B73" s="38" t="s">
        <v>195</v>
      </c>
      <c r="C73" s="39" t="s">
        <v>134</v>
      </c>
      <c r="D73" s="39" t="s">
        <v>196</v>
      </c>
      <c r="E73" s="39" t="s">
        <v>197</v>
      </c>
      <c r="F73" s="39" t="s">
        <v>25</v>
      </c>
      <c r="G73" s="1"/>
      <c r="H73" s="43"/>
      <c r="I73" t="str">
        <f>IFERROR(VLOOKUP(Requirements_Response[[#This Row],[Offeror Response]], Response_Descriptions[],4, FALSE), "")</f>
        <v/>
      </c>
      <c r="L73" t="str">
        <f>IF(Requirements_Response[[#This Row],[Manual Review]] &lt;&gt; "", Requirements_Response[[#This Row],[Manual Review]], IF(Requirements_Response[[#This Row],[Automated Review]]="Review",  Requirements_Response[[#This Row],[Manual Review]], Requirements_Response[[#This Row],[Automated Review]]))</f>
        <v/>
      </c>
      <c r="M73" t="str">
        <f>IF(Requirements_Response[[#This Row],[Final Evaluation]]="Meets Requirement", 1, IF(Requirements_Response[[#This Row],[Final Evaluation]]="Does Not Meet Requirement", 0, ""))</f>
        <v/>
      </c>
    </row>
    <row r="74" spans="2:13" ht="67.5" customHeight="1">
      <c r="B74" s="38" t="s">
        <v>198</v>
      </c>
      <c r="C74" s="39" t="s">
        <v>134</v>
      </c>
      <c r="D74" s="39" t="s">
        <v>199</v>
      </c>
      <c r="E74" s="39" t="s">
        <v>200</v>
      </c>
      <c r="F74" s="39" t="s">
        <v>25</v>
      </c>
      <c r="G74" s="1"/>
      <c r="H74" s="43"/>
      <c r="I74" t="str">
        <f>IFERROR(VLOOKUP(Requirements_Response[[#This Row],[Offeror Response]], Response_Descriptions[],4, FALSE), "")</f>
        <v/>
      </c>
      <c r="L74" t="str">
        <f>IF(Requirements_Response[[#This Row],[Manual Review]] &lt;&gt; "", Requirements_Response[[#This Row],[Manual Review]], IF(Requirements_Response[[#This Row],[Automated Review]]="Review",  Requirements_Response[[#This Row],[Manual Review]], Requirements_Response[[#This Row],[Automated Review]]))</f>
        <v/>
      </c>
      <c r="M74" t="str">
        <f>IF(Requirements_Response[[#This Row],[Final Evaluation]]="Meets Requirement", 1, IF(Requirements_Response[[#This Row],[Final Evaluation]]="Does Not Meet Requirement", 0, ""))</f>
        <v/>
      </c>
    </row>
    <row r="75" spans="2:13" ht="190.5" customHeight="1">
      <c r="B75" s="38" t="s">
        <v>201</v>
      </c>
      <c r="C75" s="39" t="s">
        <v>134</v>
      </c>
      <c r="D75" s="39" t="s">
        <v>202</v>
      </c>
      <c r="E75" s="39" t="s">
        <v>203</v>
      </c>
      <c r="F75" s="39" t="s">
        <v>25</v>
      </c>
      <c r="G75" s="1"/>
      <c r="H75" s="43"/>
      <c r="I75" t="str">
        <f>IFERROR(VLOOKUP(Requirements_Response[[#This Row],[Offeror Response]], Response_Descriptions[],4, FALSE), "")</f>
        <v/>
      </c>
      <c r="L75" t="str">
        <f>IF(Requirements_Response[[#This Row],[Manual Review]] &lt;&gt; "", Requirements_Response[[#This Row],[Manual Review]], IF(Requirements_Response[[#This Row],[Automated Review]]="Review",  Requirements_Response[[#This Row],[Manual Review]], Requirements_Response[[#This Row],[Automated Review]]))</f>
        <v/>
      </c>
      <c r="M75" t="str">
        <f>IF(Requirements_Response[[#This Row],[Final Evaluation]]="Meets Requirement", 1, IF(Requirements_Response[[#This Row],[Final Evaluation]]="Does Not Meet Requirement", 0, ""))</f>
        <v/>
      </c>
    </row>
    <row r="76" spans="2:13" ht="31.5">
      <c r="B76" s="38" t="s">
        <v>204</v>
      </c>
      <c r="C76" s="39" t="s">
        <v>134</v>
      </c>
      <c r="D76" s="39" t="s">
        <v>205</v>
      </c>
      <c r="E76" s="39" t="s">
        <v>206</v>
      </c>
      <c r="F76" s="39" t="s">
        <v>25</v>
      </c>
      <c r="G76" s="1"/>
      <c r="H76" s="43"/>
      <c r="I76" t="str">
        <f>IFERROR(VLOOKUP(Requirements_Response[[#This Row],[Offeror Response]], Response_Descriptions[],4, FALSE), "")</f>
        <v/>
      </c>
      <c r="L76" t="str">
        <f>IF(Requirements_Response[[#This Row],[Manual Review]] &lt;&gt; "", Requirements_Response[[#This Row],[Manual Review]], IF(Requirements_Response[[#This Row],[Automated Review]]="Review",  Requirements_Response[[#This Row],[Manual Review]], Requirements_Response[[#This Row],[Automated Review]]))</f>
        <v/>
      </c>
      <c r="M76" t="str">
        <f>IF(Requirements_Response[[#This Row],[Final Evaluation]]="Meets Requirement", 1, IF(Requirements_Response[[#This Row],[Final Evaluation]]="Does Not Meet Requirement", 0, ""))</f>
        <v/>
      </c>
    </row>
    <row r="77" spans="2:13" ht="114.75" customHeight="1">
      <c r="B77" s="38" t="s">
        <v>207</v>
      </c>
      <c r="C77" s="39" t="s">
        <v>134</v>
      </c>
      <c r="D77" s="39" t="s">
        <v>208</v>
      </c>
      <c r="E77" s="39" t="s">
        <v>209</v>
      </c>
      <c r="F77" s="39" t="s">
        <v>25</v>
      </c>
      <c r="G77" s="1"/>
      <c r="H77" s="43"/>
      <c r="I77" t="str">
        <f>IFERROR(VLOOKUP(Requirements_Response[[#This Row],[Offeror Response]], Response_Descriptions[],4, FALSE), "")</f>
        <v/>
      </c>
      <c r="L77" t="str">
        <f>IF(Requirements_Response[[#This Row],[Manual Review]] &lt;&gt; "", Requirements_Response[[#This Row],[Manual Review]], IF(Requirements_Response[[#This Row],[Automated Review]]="Review",  Requirements_Response[[#This Row],[Manual Review]], Requirements_Response[[#This Row],[Automated Review]]))</f>
        <v/>
      </c>
      <c r="M77" t="str">
        <f>IF(Requirements_Response[[#This Row],[Final Evaluation]]="Meets Requirement", 1, IF(Requirements_Response[[#This Row],[Final Evaluation]]="Does Not Meet Requirement", 0, ""))</f>
        <v/>
      </c>
    </row>
    <row r="78" spans="2:13" ht="107.25" customHeight="1">
      <c r="B78" s="38" t="s">
        <v>210</v>
      </c>
      <c r="C78" s="39" t="s">
        <v>134</v>
      </c>
      <c r="D78" s="39" t="s">
        <v>211</v>
      </c>
      <c r="E78" s="39" t="s">
        <v>212</v>
      </c>
      <c r="F78" s="39" t="s">
        <v>25</v>
      </c>
      <c r="G78" s="1"/>
      <c r="H78" s="43"/>
      <c r="I78" t="str">
        <f>IFERROR(VLOOKUP(Requirements_Response[[#This Row],[Offeror Response]], Response_Descriptions[],4, FALSE), "")</f>
        <v/>
      </c>
      <c r="L78" t="str">
        <f>IF(Requirements_Response[[#This Row],[Manual Review]] &lt;&gt; "", Requirements_Response[[#This Row],[Manual Review]], IF(Requirements_Response[[#This Row],[Automated Review]]="Review",  Requirements_Response[[#This Row],[Manual Review]], Requirements_Response[[#This Row],[Automated Review]]))</f>
        <v/>
      </c>
      <c r="M78" t="str">
        <f>IF(Requirements_Response[[#This Row],[Final Evaluation]]="Meets Requirement", 1, IF(Requirements_Response[[#This Row],[Final Evaluation]]="Does Not Meet Requirement", 0, ""))</f>
        <v/>
      </c>
    </row>
    <row r="79" spans="2:13" ht="70.5" customHeight="1">
      <c r="B79" s="38" t="s">
        <v>213</v>
      </c>
      <c r="C79" s="39" t="s">
        <v>134</v>
      </c>
      <c r="D79" s="39" t="s">
        <v>214</v>
      </c>
      <c r="E79" s="39" t="s">
        <v>215</v>
      </c>
      <c r="F79" s="39" t="s">
        <v>25</v>
      </c>
      <c r="G79" s="1"/>
      <c r="H79" s="43"/>
      <c r="I79" t="str">
        <f>IFERROR(VLOOKUP(Requirements_Response[[#This Row],[Offeror Response]], Response_Descriptions[],4, FALSE), "")</f>
        <v/>
      </c>
      <c r="L79" t="str">
        <f>IF(Requirements_Response[[#This Row],[Manual Review]] &lt;&gt; "", Requirements_Response[[#This Row],[Manual Review]], IF(Requirements_Response[[#This Row],[Automated Review]]="Review",  Requirements_Response[[#This Row],[Manual Review]], Requirements_Response[[#This Row],[Automated Review]]))</f>
        <v/>
      </c>
      <c r="M79" t="str">
        <f>IF(Requirements_Response[[#This Row],[Final Evaluation]]="Meets Requirement", 1, IF(Requirements_Response[[#This Row],[Final Evaluation]]="Does Not Meet Requirement", 0, ""))</f>
        <v/>
      </c>
    </row>
    <row r="80" spans="2:13" ht="117" customHeight="1">
      <c r="B80" s="38" t="s">
        <v>216</v>
      </c>
      <c r="C80" s="39" t="s">
        <v>134</v>
      </c>
      <c r="D80" s="39" t="s">
        <v>217</v>
      </c>
      <c r="E80" s="39" t="s">
        <v>218</v>
      </c>
      <c r="F80" s="39" t="s">
        <v>25</v>
      </c>
      <c r="G80" s="1"/>
      <c r="H80" s="43"/>
      <c r="I80" t="str">
        <f>IFERROR(VLOOKUP(Requirements_Response[[#This Row],[Offeror Response]], Response_Descriptions[],4, FALSE), "")</f>
        <v/>
      </c>
      <c r="L80" t="str">
        <f>IF(Requirements_Response[[#This Row],[Manual Review]] &lt;&gt; "", Requirements_Response[[#This Row],[Manual Review]], IF(Requirements_Response[[#This Row],[Automated Review]]="Review",  Requirements_Response[[#This Row],[Manual Review]], Requirements_Response[[#This Row],[Automated Review]]))</f>
        <v/>
      </c>
      <c r="M80" t="str">
        <f>IF(Requirements_Response[[#This Row],[Final Evaluation]]="Meets Requirement", 1, IF(Requirements_Response[[#This Row],[Final Evaluation]]="Does Not Meet Requirement", 0, ""))</f>
        <v/>
      </c>
    </row>
    <row r="81" spans="2:13" ht="67.5" customHeight="1">
      <c r="B81" s="38" t="s">
        <v>219</v>
      </c>
      <c r="C81" s="39" t="s">
        <v>134</v>
      </c>
      <c r="D81" s="39" t="s">
        <v>220</v>
      </c>
      <c r="E81" s="39" t="s">
        <v>221</v>
      </c>
      <c r="F81" s="39" t="s">
        <v>25</v>
      </c>
      <c r="G81" s="1"/>
      <c r="H81" s="43"/>
      <c r="I81" t="str">
        <f>IFERROR(VLOOKUP(Requirements_Response[[#This Row],[Offeror Response]], Response_Descriptions[],4, FALSE), "")</f>
        <v/>
      </c>
      <c r="L81" t="str">
        <f>IF(Requirements_Response[[#This Row],[Manual Review]] &lt;&gt; "", Requirements_Response[[#This Row],[Manual Review]], IF(Requirements_Response[[#This Row],[Automated Review]]="Review",  Requirements_Response[[#This Row],[Manual Review]], Requirements_Response[[#This Row],[Automated Review]]))</f>
        <v/>
      </c>
      <c r="M81" t="str">
        <f>IF(Requirements_Response[[#This Row],[Final Evaluation]]="Meets Requirement", 1, IF(Requirements_Response[[#This Row],[Final Evaluation]]="Does Not Meet Requirement", 0, ""))</f>
        <v/>
      </c>
    </row>
    <row r="82" spans="2:13" ht="31.5">
      <c r="B82" s="38" t="s">
        <v>222</v>
      </c>
      <c r="C82" s="39" t="s">
        <v>134</v>
      </c>
      <c r="D82" s="39" t="s">
        <v>223</v>
      </c>
      <c r="E82" s="39" t="s">
        <v>224</v>
      </c>
      <c r="F82" s="39" t="s">
        <v>25</v>
      </c>
      <c r="G82" s="1"/>
      <c r="H82" s="43"/>
      <c r="I82" t="str">
        <f>IFERROR(VLOOKUP(Requirements_Response[[#This Row],[Offeror Response]], Response_Descriptions[],4, FALSE), "")</f>
        <v/>
      </c>
      <c r="L82" t="str">
        <f>IF(Requirements_Response[[#This Row],[Manual Review]] &lt;&gt; "", Requirements_Response[[#This Row],[Manual Review]], IF(Requirements_Response[[#This Row],[Automated Review]]="Review",  Requirements_Response[[#This Row],[Manual Review]], Requirements_Response[[#This Row],[Automated Review]]))</f>
        <v/>
      </c>
      <c r="M82" t="str">
        <f>IF(Requirements_Response[[#This Row],[Final Evaluation]]="Meets Requirement", 1, IF(Requirements_Response[[#This Row],[Final Evaluation]]="Does Not Meet Requirement", 0, ""))</f>
        <v/>
      </c>
    </row>
    <row r="83" spans="2:13" ht="48.75" customHeight="1">
      <c r="B83" s="38" t="s">
        <v>225</v>
      </c>
      <c r="C83" s="39" t="s">
        <v>134</v>
      </c>
      <c r="D83" s="39" t="s">
        <v>226</v>
      </c>
      <c r="E83" s="39" t="s">
        <v>227</v>
      </c>
      <c r="F83" s="39" t="s">
        <v>25</v>
      </c>
      <c r="G83" s="1"/>
      <c r="H83" s="43"/>
      <c r="I83" t="str">
        <f>IFERROR(VLOOKUP(Requirements_Response[[#This Row],[Offeror Response]], Response_Descriptions[],4, FALSE), "")</f>
        <v/>
      </c>
      <c r="L83" t="str">
        <f>IF(Requirements_Response[[#This Row],[Manual Review]] &lt;&gt; "", Requirements_Response[[#This Row],[Manual Review]], IF(Requirements_Response[[#This Row],[Automated Review]]="Review",  Requirements_Response[[#This Row],[Manual Review]], Requirements_Response[[#This Row],[Automated Review]]))</f>
        <v/>
      </c>
      <c r="M83" t="str">
        <f>IF(Requirements_Response[[#This Row],[Final Evaluation]]="Meets Requirement", 1, IF(Requirements_Response[[#This Row],[Final Evaluation]]="Does Not Meet Requirement", 0, ""))</f>
        <v/>
      </c>
    </row>
    <row r="84" spans="2:13">
      <c r="B84" s="35" t="s">
        <v>228</v>
      </c>
      <c r="C84" s="36" t="s">
        <v>229</v>
      </c>
      <c r="D84" s="36"/>
      <c r="E84" s="36"/>
      <c r="F84" s="36"/>
      <c r="G84" s="41"/>
      <c r="H84" s="42"/>
      <c r="I84" s="37" t="str">
        <f>IFERROR(VLOOKUP(Requirements_Response[[#This Row],[Offeror Response]], Response_Descriptions[],4, FALSE), "")</f>
        <v/>
      </c>
      <c r="J84" s="37"/>
      <c r="K84" s="37"/>
      <c r="L84" s="37" t="str">
        <f>IF(Requirements_Response[[#This Row],[Manual Review]] &lt;&gt; "", Requirements_Response[[#This Row],[Manual Review]], IF(Requirements_Response[[#This Row],[Automated Review]]="Review",  Requirements_Response[[#This Row],[Manual Review]], Requirements_Response[[#This Row],[Automated Review]]))</f>
        <v/>
      </c>
      <c r="M84" s="37" t="str">
        <f>IF(Requirements_Response[[#This Row],[Final Evaluation]]="Meets Requirement", 1, IF(Requirements_Response[[#This Row],[Final Evaluation]]="Does Not Meet Requirement", 0, ""))</f>
        <v/>
      </c>
    </row>
    <row r="85" spans="2:13" ht="51.75" customHeight="1">
      <c r="B85" s="38" t="s">
        <v>230</v>
      </c>
      <c r="C85" s="39" t="s">
        <v>229</v>
      </c>
      <c r="D85" s="39" t="s">
        <v>231</v>
      </c>
      <c r="E85" s="39" t="s">
        <v>232</v>
      </c>
      <c r="F85" s="39" t="s">
        <v>25</v>
      </c>
      <c r="G85" s="1"/>
      <c r="H85" s="43"/>
      <c r="I85" t="str">
        <f>IFERROR(VLOOKUP(Requirements_Response[[#This Row],[Offeror Response]], Response_Descriptions[],4, FALSE), "")</f>
        <v/>
      </c>
      <c r="L85" t="str">
        <f>IF(Requirements_Response[[#This Row],[Manual Review]] &lt;&gt; "", Requirements_Response[[#This Row],[Manual Review]], IF(Requirements_Response[[#This Row],[Automated Review]]="Review",  Requirements_Response[[#This Row],[Manual Review]], Requirements_Response[[#This Row],[Automated Review]]))</f>
        <v/>
      </c>
      <c r="M85" t="str">
        <f>IF(Requirements_Response[[#This Row],[Final Evaluation]]="Meets Requirement", 1, IF(Requirements_Response[[#This Row],[Final Evaluation]]="Does Not Meet Requirement", 0, ""))</f>
        <v/>
      </c>
    </row>
    <row r="86" spans="2:13" ht="69" customHeight="1">
      <c r="B86" s="38" t="s">
        <v>233</v>
      </c>
      <c r="C86" s="39" t="s">
        <v>229</v>
      </c>
      <c r="D86" s="39" t="s">
        <v>234</v>
      </c>
      <c r="E86" s="39" t="s">
        <v>235</v>
      </c>
      <c r="F86" s="39" t="s">
        <v>25</v>
      </c>
      <c r="G86" s="1"/>
      <c r="H86" s="43"/>
      <c r="I86" t="str">
        <f>IFERROR(VLOOKUP(Requirements_Response[[#This Row],[Offeror Response]], Response_Descriptions[],4, FALSE), "")</f>
        <v/>
      </c>
      <c r="L86" t="str">
        <f>IF(Requirements_Response[[#This Row],[Manual Review]] &lt;&gt; "", Requirements_Response[[#This Row],[Manual Review]], IF(Requirements_Response[[#This Row],[Automated Review]]="Review",  Requirements_Response[[#This Row],[Manual Review]], Requirements_Response[[#This Row],[Automated Review]]))</f>
        <v/>
      </c>
      <c r="M86" t="str">
        <f>IF(Requirements_Response[[#This Row],[Final Evaluation]]="Meets Requirement", 1, IF(Requirements_Response[[#This Row],[Final Evaluation]]="Does Not Meet Requirement", 0, ""))</f>
        <v/>
      </c>
    </row>
    <row r="87" spans="2:13" ht="69.75" customHeight="1">
      <c r="B87" s="38" t="s">
        <v>236</v>
      </c>
      <c r="C87" s="39" t="s">
        <v>229</v>
      </c>
      <c r="D87" s="39" t="s">
        <v>237</v>
      </c>
      <c r="E87" s="39" t="s">
        <v>238</v>
      </c>
      <c r="F87" s="39" t="s">
        <v>25</v>
      </c>
      <c r="G87" s="1"/>
      <c r="H87" s="43"/>
      <c r="I87" t="str">
        <f>IFERROR(VLOOKUP(Requirements_Response[[#This Row],[Offeror Response]], Response_Descriptions[],4, FALSE), "")</f>
        <v/>
      </c>
      <c r="L87" t="str">
        <f>IF(Requirements_Response[[#This Row],[Manual Review]] &lt;&gt; "", Requirements_Response[[#This Row],[Manual Review]], IF(Requirements_Response[[#This Row],[Automated Review]]="Review",  Requirements_Response[[#This Row],[Manual Review]], Requirements_Response[[#This Row],[Automated Review]]))</f>
        <v/>
      </c>
      <c r="M87" t="str">
        <f>IF(Requirements_Response[[#This Row],[Final Evaluation]]="Meets Requirement", 1, IF(Requirements_Response[[#This Row],[Final Evaluation]]="Does Not Meet Requirement", 0, ""))</f>
        <v/>
      </c>
    </row>
    <row r="88" spans="2:13" ht="86.25" customHeight="1">
      <c r="B88" s="38" t="s">
        <v>239</v>
      </c>
      <c r="C88" s="39" t="s">
        <v>229</v>
      </c>
      <c r="D88" s="39" t="s">
        <v>240</v>
      </c>
      <c r="E88" s="39" t="s">
        <v>241</v>
      </c>
      <c r="F88" s="39" t="s">
        <v>25</v>
      </c>
      <c r="G88" s="1"/>
      <c r="H88" s="43"/>
      <c r="I88" t="str">
        <f>IFERROR(VLOOKUP(Requirements_Response[[#This Row],[Offeror Response]], Response_Descriptions[],4, FALSE), "")</f>
        <v/>
      </c>
      <c r="L88" t="str">
        <f>IF(Requirements_Response[[#This Row],[Manual Review]] &lt;&gt; "", Requirements_Response[[#This Row],[Manual Review]], IF(Requirements_Response[[#This Row],[Automated Review]]="Review",  Requirements_Response[[#This Row],[Manual Review]], Requirements_Response[[#This Row],[Automated Review]]))</f>
        <v/>
      </c>
      <c r="M88" t="str">
        <f>IF(Requirements_Response[[#This Row],[Final Evaluation]]="Meets Requirement", 1, IF(Requirements_Response[[#This Row],[Final Evaluation]]="Does Not Meet Requirement", 0, ""))</f>
        <v/>
      </c>
    </row>
    <row r="89" spans="2:13" ht="47.25">
      <c r="B89" s="38" t="s">
        <v>242</v>
      </c>
      <c r="C89" s="39" t="s">
        <v>229</v>
      </c>
      <c r="D89" s="39" t="s">
        <v>243</v>
      </c>
      <c r="E89" s="39" t="s">
        <v>244</v>
      </c>
      <c r="F89" s="39" t="s">
        <v>25</v>
      </c>
      <c r="G89" s="1"/>
      <c r="H89" s="43"/>
      <c r="I89" t="str">
        <f>IFERROR(VLOOKUP(Requirements_Response[[#This Row],[Offeror Response]], Response_Descriptions[],4, FALSE), "")</f>
        <v/>
      </c>
      <c r="L89" t="str">
        <f>IF(Requirements_Response[[#This Row],[Manual Review]] &lt;&gt; "", Requirements_Response[[#This Row],[Manual Review]], IF(Requirements_Response[[#This Row],[Automated Review]]="Review",  Requirements_Response[[#This Row],[Manual Review]], Requirements_Response[[#This Row],[Automated Review]]))</f>
        <v/>
      </c>
      <c r="M89" t="str">
        <f>IF(Requirements_Response[[#This Row],[Final Evaluation]]="Meets Requirement", 1, IF(Requirements_Response[[#This Row],[Final Evaluation]]="Does Not Meet Requirement", 0, ""))</f>
        <v/>
      </c>
    </row>
    <row r="90" spans="2:13" ht="31.5">
      <c r="B90" s="38" t="s">
        <v>245</v>
      </c>
      <c r="C90" s="39" t="s">
        <v>229</v>
      </c>
      <c r="D90" s="39" t="s">
        <v>246</v>
      </c>
      <c r="E90" s="39" t="s">
        <v>247</v>
      </c>
      <c r="F90" s="39" t="s">
        <v>25</v>
      </c>
      <c r="G90" s="1"/>
      <c r="H90" s="43"/>
      <c r="I90" t="str">
        <f>IFERROR(VLOOKUP(Requirements_Response[[#This Row],[Offeror Response]], Response_Descriptions[],4, FALSE), "")</f>
        <v/>
      </c>
      <c r="L90" t="str">
        <f>IF(Requirements_Response[[#This Row],[Manual Review]] &lt;&gt; "", Requirements_Response[[#This Row],[Manual Review]], IF(Requirements_Response[[#This Row],[Automated Review]]="Review",  Requirements_Response[[#This Row],[Manual Review]], Requirements_Response[[#This Row],[Automated Review]]))</f>
        <v/>
      </c>
      <c r="M90" t="str">
        <f>IF(Requirements_Response[[#This Row],[Final Evaluation]]="Meets Requirement", 1, IF(Requirements_Response[[#This Row],[Final Evaluation]]="Does Not Meet Requirement", 0, ""))</f>
        <v/>
      </c>
    </row>
    <row r="91" spans="2:13" ht="31.5">
      <c r="B91" s="38" t="s">
        <v>248</v>
      </c>
      <c r="C91" s="39" t="s">
        <v>229</v>
      </c>
      <c r="D91" s="39" t="s">
        <v>249</v>
      </c>
      <c r="E91" s="39" t="s">
        <v>250</v>
      </c>
      <c r="F91" s="39" t="s">
        <v>25</v>
      </c>
      <c r="G91" s="1"/>
      <c r="H91" s="43"/>
      <c r="I91" t="str">
        <f>IFERROR(VLOOKUP(Requirements_Response[[#This Row],[Offeror Response]], Response_Descriptions[],4, FALSE), "")</f>
        <v/>
      </c>
      <c r="L91" t="str">
        <f>IF(Requirements_Response[[#This Row],[Manual Review]] &lt;&gt; "", Requirements_Response[[#This Row],[Manual Review]], IF(Requirements_Response[[#This Row],[Automated Review]]="Review",  Requirements_Response[[#This Row],[Manual Review]], Requirements_Response[[#This Row],[Automated Review]]))</f>
        <v/>
      </c>
      <c r="M91" t="str">
        <f>IF(Requirements_Response[[#This Row],[Final Evaluation]]="Meets Requirement", 1, IF(Requirements_Response[[#This Row],[Final Evaluation]]="Does Not Meet Requirement", 0, ""))</f>
        <v/>
      </c>
    </row>
    <row r="92" spans="2:13" ht="31.5">
      <c r="B92" s="38" t="s">
        <v>251</v>
      </c>
      <c r="C92" s="39" t="s">
        <v>229</v>
      </c>
      <c r="D92" s="39" t="s">
        <v>252</v>
      </c>
      <c r="E92" s="39" t="s">
        <v>253</v>
      </c>
      <c r="F92" s="39" t="s">
        <v>25</v>
      </c>
      <c r="G92" s="1"/>
      <c r="H92" s="43"/>
      <c r="I92" t="str">
        <f>IFERROR(VLOOKUP(Requirements_Response[[#This Row],[Offeror Response]], Response_Descriptions[],4, FALSE), "")</f>
        <v/>
      </c>
      <c r="L92" t="str">
        <f>IF(Requirements_Response[[#This Row],[Manual Review]] &lt;&gt; "", Requirements_Response[[#This Row],[Manual Review]], IF(Requirements_Response[[#This Row],[Automated Review]]="Review",  Requirements_Response[[#This Row],[Manual Review]], Requirements_Response[[#This Row],[Automated Review]]))</f>
        <v/>
      </c>
      <c r="M92" t="str">
        <f>IF(Requirements_Response[[#This Row],[Final Evaluation]]="Meets Requirement", 1, IF(Requirements_Response[[#This Row],[Final Evaluation]]="Does Not Meet Requirement", 0, ""))</f>
        <v/>
      </c>
    </row>
    <row r="93" spans="2:13" ht="47.25">
      <c r="B93" s="38" t="s">
        <v>254</v>
      </c>
      <c r="C93" s="39" t="s">
        <v>229</v>
      </c>
      <c r="D93" s="39" t="s">
        <v>255</v>
      </c>
      <c r="E93" s="39" t="s">
        <v>256</v>
      </c>
      <c r="F93" s="39" t="s">
        <v>25</v>
      </c>
      <c r="G93" s="1"/>
      <c r="H93" s="43"/>
      <c r="I93" t="str">
        <f>IFERROR(VLOOKUP(Requirements_Response[[#This Row],[Offeror Response]], Response_Descriptions[],4, FALSE), "")</f>
        <v/>
      </c>
      <c r="L93" t="str">
        <f>IF(Requirements_Response[[#This Row],[Manual Review]] &lt;&gt; "", Requirements_Response[[#This Row],[Manual Review]], IF(Requirements_Response[[#This Row],[Automated Review]]="Review",  Requirements_Response[[#This Row],[Manual Review]], Requirements_Response[[#This Row],[Automated Review]]))</f>
        <v/>
      </c>
      <c r="M93" t="str">
        <f>IF(Requirements_Response[[#This Row],[Final Evaluation]]="Meets Requirement", 1, IF(Requirements_Response[[#This Row],[Final Evaluation]]="Does Not Meet Requirement", 0, ""))</f>
        <v/>
      </c>
    </row>
    <row r="94" spans="2:13" ht="47.25">
      <c r="B94" s="38" t="s">
        <v>257</v>
      </c>
      <c r="C94" s="39" t="s">
        <v>229</v>
      </c>
      <c r="D94" s="39" t="s">
        <v>258</v>
      </c>
      <c r="E94" s="39" t="s">
        <v>259</v>
      </c>
      <c r="F94" s="39" t="s">
        <v>25</v>
      </c>
      <c r="G94" s="1"/>
      <c r="H94" s="43"/>
      <c r="I94" t="str">
        <f>IFERROR(VLOOKUP(Requirements_Response[[#This Row],[Offeror Response]], Response_Descriptions[],4, FALSE), "")</f>
        <v/>
      </c>
      <c r="L94" t="str">
        <f>IF(Requirements_Response[[#This Row],[Manual Review]] &lt;&gt; "", Requirements_Response[[#This Row],[Manual Review]], IF(Requirements_Response[[#This Row],[Automated Review]]="Review",  Requirements_Response[[#This Row],[Manual Review]], Requirements_Response[[#This Row],[Automated Review]]))</f>
        <v/>
      </c>
      <c r="M94" t="str">
        <f>IF(Requirements_Response[[#This Row],[Final Evaluation]]="Meets Requirement", 1, IF(Requirements_Response[[#This Row],[Final Evaluation]]="Does Not Meet Requirement", 0, ""))</f>
        <v/>
      </c>
    </row>
    <row r="95" spans="2:13" ht="31.5">
      <c r="B95" s="38" t="s">
        <v>260</v>
      </c>
      <c r="C95" s="39" t="s">
        <v>229</v>
      </c>
      <c r="D95" s="39" t="s">
        <v>261</v>
      </c>
      <c r="E95" s="39" t="s">
        <v>262</v>
      </c>
      <c r="F95" s="39" t="s">
        <v>25</v>
      </c>
      <c r="G95" s="1"/>
      <c r="H95" s="43"/>
      <c r="I95" t="str">
        <f>IFERROR(VLOOKUP(Requirements_Response[[#This Row],[Offeror Response]], Response_Descriptions[],4, FALSE), "")</f>
        <v/>
      </c>
      <c r="L95" t="str">
        <f>IF(Requirements_Response[[#This Row],[Manual Review]] &lt;&gt; "", Requirements_Response[[#This Row],[Manual Review]], IF(Requirements_Response[[#This Row],[Automated Review]]="Review",  Requirements_Response[[#This Row],[Manual Review]], Requirements_Response[[#This Row],[Automated Review]]))</f>
        <v/>
      </c>
      <c r="M95" t="str">
        <f>IF(Requirements_Response[[#This Row],[Final Evaluation]]="Meets Requirement", 1, IF(Requirements_Response[[#This Row],[Final Evaluation]]="Does Not Meet Requirement", 0, ""))</f>
        <v/>
      </c>
    </row>
    <row r="96" spans="2:13" ht="47.25">
      <c r="B96" s="38" t="s">
        <v>263</v>
      </c>
      <c r="C96" s="39" t="s">
        <v>229</v>
      </c>
      <c r="D96" s="39" t="s">
        <v>264</v>
      </c>
      <c r="E96" s="39" t="s">
        <v>265</v>
      </c>
      <c r="F96" s="39" t="s">
        <v>25</v>
      </c>
      <c r="G96" s="1"/>
      <c r="H96" s="43"/>
      <c r="I96" t="str">
        <f>IFERROR(VLOOKUP(Requirements_Response[[#This Row],[Offeror Response]], Response_Descriptions[],4, FALSE), "")</f>
        <v/>
      </c>
      <c r="L96" t="str">
        <f>IF(Requirements_Response[[#This Row],[Manual Review]] &lt;&gt; "", Requirements_Response[[#This Row],[Manual Review]], IF(Requirements_Response[[#This Row],[Automated Review]]="Review",  Requirements_Response[[#This Row],[Manual Review]], Requirements_Response[[#This Row],[Automated Review]]))</f>
        <v/>
      </c>
      <c r="M96" t="str">
        <f>IF(Requirements_Response[[#This Row],[Final Evaluation]]="Meets Requirement", 1, IF(Requirements_Response[[#This Row],[Final Evaluation]]="Does Not Meet Requirement", 0, ""))</f>
        <v/>
      </c>
    </row>
    <row r="97" spans="2:13" ht="47.25">
      <c r="B97" s="38" t="s">
        <v>266</v>
      </c>
      <c r="C97" s="39" t="s">
        <v>229</v>
      </c>
      <c r="D97" s="39" t="s">
        <v>267</v>
      </c>
      <c r="E97" s="39" t="s">
        <v>268</v>
      </c>
      <c r="F97" s="39" t="s">
        <v>25</v>
      </c>
      <c r="G97" s="1"/>
      <c r="H97" s="43"/>
      <c r="I97" t="str">
        <f>IFERROR(VLOOKUP(Requirements_Response[[#This Row],[Offeror Response]], Response_Descriptions[],4, FALSE), "")</f>
        <v/>
      </c>
      <c r="L97" t="str">
        <f>IF(Requirements_Response[[#This Row],[Manual Review]] &lt;&gt; "", Requirements_Response[[#This Row],[Manual Review]], IF(Requirements_Response[[#This Row],[Automated Review]]="Review",  Requirements_Response[[#This Row],[Manual Review]], Requirements_Response[[#This Row],[Automated Review]]))</f>
        <v/>
      </c>
      <c r="M97" t="str">
        <f>IF(Requirements_Response[[#This Row],[Final Evaluation]]="Meets Requirement", 1, IF(Requirements_Response[[#This Row],[Final Evaluation]]="Does Not Meet Requirement", 0, ""))</f>
        <v/>
      </c>
    </row>
    <row r="98" spans="2:13" ht="31.5">
      <c r="B98" s="38" t="s">
        <v>269</v>
      </c>
      <c r="C98" s="39" t="s">
        <v>229</v>
      </c>
      <c r="D98" s="39" t="s">
        <v>270</v>
      </c>
      <c r="E98" s="39" t="s">
        <v>271</v>
      </c>
      <c r="F98" s="39" t="s">
        <v>25</v>
      </c>
      <c r="G98" s="1"/>
      <c r="H98" s="43"/>
      <c r="I98" t="str">
        <f>IFERROR(VLOOKUP(Requirements_Response[[#This Row],[Offeror Response]], Response_Descriptions[],4, FALSE), "")</f>
        <v/>
      </c>
      <c r="L98" t="str">
        <f>IF(Requirements_Response[[#This Row],[Manual Review]] &lt;&gt; "", Requirements_Response[[#This Row],[Manual Review]], IF(Requirements_Response[[#This Row],[Automated Review]]="Review",  Requirements_Response[[#This Row],[Manual Review]], Requirements_Response[[#This Row],[Automated Review]]))</f>
        <v/>
      </c>
      <c r="M98" t="str">
        <f>IF(Requirements_Response[[#This Row],[Final Evaluation]]="Meets Requirement", 1, IF(Requirements_Response[[#This Row],[Final Evaluation]]="Does Not Meet Requirement", 0, ""))</f>
        <v/>
      </c>
    </row>
    <row r="99" spans="2:13" ht="47.25">
      <c r="B99" s="38" t="s">
        <v>272</v>
      </c>
      <c r="C99" s="39" t="s">
        <v>229</v>
      </c>
      <c r="D99" s="39" t="s">
        <v>273</v>
      </c>
      <c r="E99" s="39" t="s">
        <v>274</v>
      </c>
      <c r="F99" s="39" t="s">
        <v>25</v>
      </c>
      <c r="G99" s="1"/>
      <c r="H99" s="43"/>
      <c r="I99" t="str">
        <f>IFERROR(VLOOKUP(Requirements_Response[[#This Row],[Offeror Response]], Response_Descriptions[],4, FALSE), "")</f>
        <v/>
      </c>
      <c r="L99" t="str">
        <f>IF(Requirements_Response[[#This Row],[Manual Review]] &lt;&gt; "", Requirements_Response[[#This Row],[Manual Review]], IF(Requirements_Response[[#This Row],[Automated Review]]="Review",  Requirements_Response[[#This Row],[Manual Review]], Requirements_Response[[#This Row],[Automated Review]]))</f>
        <v/>
      </c>
      <c r="M99" t="str">
        <f>IF(Requirements_Response[[#This Row],[Final Evaluation]]="Meets Requirement", 1, IF(Requirements_Response[[#This Row],[Final Evaluation]]="Does Not Meet Requirement", 0, ""))</f>
        <v/>
      </c>
    </row>
    <row r="100" spans="2:13" ht="31.5">
      <c r="B100" s="38" t="s">
        <v>275</v>
      </c>
      <c r="C100" s="39" t="s">
        <v>229</v>
      </c>
      <c r="D100" s="39" t="s">
        <v>276</v>
      </c>
      <c r="E100" s="39" t="s">
        <v>277</v>
      </c>
      <c r="F100" s="39" t="s">
        <v>25</v>
      </c>
      <c r="G100" s="1"/>
      <c r="H100" s="43"/>
      <c r="I100" t="str">
        <f>IFERROR(VLOOKUP(Requirements_Response[[#This Row],[Offeror Response]], Response_Descriptions[],4, FALSE), "")</f>
        <v/>
      </c>
      <c r="L100" t="str">
        <f>IF(Requirements_Response[[#This Row],[Manual Review]] &lt;&gt; "", Requirements_Response[[#This Row],[Manual Review]], IF(Requirements_Response[[#This Row],[Automated Review]]="Review",  Requirements_Response[[#This Row],[Manual Review]], Requirements_Response[[#This Row],[Automated Review]]))</f>
        <v/>
      </c>
      <c r="M100" t="str">
        <f>IF(Requirements_Response[[#This Row],[Final Evaluation]]="Meets Requirement", 1, IF(Requirements_Response[[#This Row],[Final Evaluation]]="Does Not Meet Requirement", 0, ""))</f>
        <v/>
      </c>
    </row>
    <row r="101" spans="2:13" ht="31.5">
      <c r="B101" s="38" t="s">
        <v>278</v>
      </c>
      <c r="C101" s="39" t="s">
        <v>229</v>
      </c>
      <c r="D101" s="39" t="s">
        <v>279</v>
      </c>
      <c r="E101" s="39" t="s">
        <v>280</v>
      </c>
      <c r="F101" s="39" t="s">
        <v>25</v>
      </c>
      <c r="G101" s="1"/>
      <c r="H101" s="43"/>
      <c r="I101" t="str">
        <f>IFERROR(VLOOKUP(Requirements_Response[[#This Row],[Offeror Response]], Response_Descriptions[],4, FALSE), "")</f>
        <v/>
      </c>
      <c r="L101" t="str">
        <f>IF(Requirements_Response[[#This Row],[Manual Review]] &lt;&gt; "", Requirements_Response[[#This Row],[Manual Review]], IF(Requirements_Response[[#This Row],[Automated Review]]="Review",  Requirements_Response[[#This Row],[Manual Review]], Requirements_Response[[#This Row],[Automated Review]]))</f>
        <v/>
      </c>
      <c r="M101" t="str">
        <f>IF(Requirements_Response[[#This Row],[Final Evaluation]]="Meets Requirement", 1, IF(Requirements_Response[[#This Row],[Final Evaluation]]="Does Not Meet Requirement", 0, ""))</f>
        <v/>
      </c>
    </row>
    <row r="102" spans="2:13" ht="47.25">
      <c r="B102" s="38" t="s">
        <v>281</v>
      </c>
      <c r="C102" s="39" t="s">
        <v>229</v>
      </c>
      <c r="D102" s="39" t="s">
        <v>282</v>
      </c>
      <c r="E102" s="39" t="s">
        <v>283</v>
      </c>
      <c r="F102" s="39" t="s">
        <v>25</v>
      </c>
      <c r="G102" s="1"/>
      <c r="H102" s="43"/>
      <c r="I102" t="str">
        <f>IFERROR(VLOOKUP(Requirements_Response[[#This Row],[Offeror Response]], Response_Descriptions[],4, FALSE), "")</f>
        <v/>
      </c>
      <c r="L102" t="str">
        <f>IF(Requirements_Response[[#This Row],[Manual Review]] &lt;&gt; "", Requirements_Response[[#This Row],[Manual Review]], IF(Requirements_Response[[#This Row],[Automated Review]]="Review",  Requirements_Response[[#This Row],[Manual Review]], Requirements_Response[[#This Row],[Automated Review]]))</f>
        <v/>
      </c>
      <c r="M102" t="str">
        <f>IF(Requirements_Response[[#This Row],[Final Evaluation]]="Meets Requirement", 1, IF(Requirements_Response[[#This Row],[Final Evaluation]]="Does Not Meet Requirement", 0, ""))</f>
        <v/>
      </c>
    </row>
    <row r="103" spans="2:13" ht="47.25">
      <c r="B103" s="38" t="s">
        <v>284</v>
      </c>
      <c r="C103" s="39" t="s">
        <v>229</v>
      </c>
      <c r="D103" s="39" t="s">
        <v>285</v>
      </c>
      <c r="E103" s="39" t="s">
        <v>286</v>
      </c>
      <c r="F103" s="39" t="s">
        <v>25</v>
      </c>
      <c r="G103" s="1"/>
      <c r="H103" s="43"/>
      <c r="I103" t="str">
        <f>IFERROR(VLOOKUP(Requirements_Response[[#This Row],[Offeror Response]], Response_Descriptions[],4, FALSE), "")</f>
        <v/>
      </c>
      <c r="L103" t="str">
        <f>IF(Requirements_Response[[#This Row],[Manual Review]] &lt;&gt; "", Requirements_Response[[#This Row],[Manual Review]], IF(Requirements_Response[[#This Row],[Automated Review]]="Review",  Requirements_Response[[#This Row],[Manual Review]], Requirements_Response[[#This Row],[Automated Review]]))</f>
        <v/>
      </c>
      <c r="M103" t="str">
        <f>IF(Requirements_Response[[#This Row],[Final Evaluation]]="Meets Requirement", 1, IF(Requirements_Response[[#This Row],[Final Evaluation]]="Does Not Meet Requirement", 0, ""))</f>
        <v/>
      </c>
    </row>
    <row r="104" spans="2:13" ht="47.25">
      <c r="B104" s="38" t="s">
        <v>287</v>
      </c>
      <c r="C104" s="39" t="s">
        <v>229</v>
      </c>
      <c r="D104" s="39" t="s">
        <v>288</v>
      </c>
      <c r="E104" s="39" t="s">
        <v>289</v>
      </c>
      <c r="F104" s="39" t="s">
        <v>25</v>
      </c>
      <c r="G104" s="1"/>
      <c r="H104" s="43"/>
      <c r="I104" t="str">
        <f>IFERROR(VLOOKUP(Requirements_Response[[#This Row],[Offeror Response]], Response_Descriptions[],4, FALSE), "")</f>
        <v/>
      </c>
      <c r="L104" t="str">
        <f>IF(Requirements_Response[[#This Row],[Manual Review]] &lt;&gt; "", Requirements_Response[[#This Row],[Manual Review]], IF(Requirements_Response[[#This Row],[Automated Review]]="Review",  Requirements_Response[[#This Row],[Manual Review]], Requirements_Response[[#This Row],[Automated Review]]))</f>
        <v/>
      </c>
      <c r="M104" t="str">
        <f>IF(Requirements_Response[[#This Row],[Final Evaluation]]="Meets Requirement", 1, IF(Requirements_Response[[#This Row],[Final Evaluation]]="Does Not Meet Requirement", 0, ""))</f>
        <v/>
      </c>
    </row>
    <row r="105" spans="2:13" ht="47.25">
      <c r="B105" s="40" t="s">
        <v>260</v>
      </c>
      <c r="C105" s="39" t="s">
        <v>229</v>
      </c>
      <c r="D105" s="39" t="s">
        <v>290</v>
      </c>
      <c r="E105" s="39" t="s">
        <v>291</v>
      </c>
      <c r="F105" s="39" t="s">
        <v>25</v>
      </c>
      <c r="G105" s="1"/>
      <c r="H105" s="43"/>
      <c r="I105" t="str">
        <f>IFERROR(VLOOKUP(Requirements_Response[[#This Row],[Offeror Response]], Response_Descriptions[],4, FALSE), "")</f>
        <v/>
      </c>
      <c r="L105" t="str">
        <f>IF(Requirements_Response[[#This Row],[Manual Review]] &lt;&gt; "", Requirements_Response[[#This Row],[Manual Review]], IF(Requirements_Response[[#This Row],[Automated Review]]="Review",  Requirements_Response[[#This Row],[Manual Review]], Requirements_Response[[#This Row],[Automated Review]]))</f>
        <v/>
      </c>
      <c r="M105" t="str">
        <f>IF(Requirements_Response[[#This Row],[Final Evaluation]]="Meets Requirement", 1, IF(Requirements_Response[[#This Row],[Final Evaluation]]="Does Not Meet Requirement", 0, ""))</f>
        <v/>
      </c>
    </row>
    <row r="106" spans="2:13" ht="47.25">
      <c r="B106" s="38" t="s">
        <v>292</v>
      </c>
      <c r="C106" s="39" t="s">
        <v>229</v>
      </c>
      <c r="D106" s="39" t="s">
        <v>293</v>
      </c>
      <c r="E106" s="39" t="s">
        <v>294</v>
      </c>
      <c r="F106" s="39" t="s">
        <v>25</v>
      </c>
      <c r="G106" s="1"/>
      <c r="H106" s="43"/>
      <c r="I106" t="str">
        <f>IFERROR(VLOOKUP(Requirements_Response[[#This Row],[Offeror Response]], Response_Descriptions[],4, FALSE), "")</f>
        <v/>
      </c>
      <c r="L106" t="str">
        <f>IF(Requirements_Response[[#This Row],[Manual Review]] &lt;&gt; "", Requirements_Response[[#This Row],[Manual Review]], IF(Requirements_Response[[#This Row],[Automated Review]]="Review",  Requirements_Response[[#This Row],[Manual Review]], Requirements_Response[[#This Row],[Automated Review]]))</f>
        <v/>
      </c>
      <c r="M106" t="str">
        <f>IF(Requirements_Response[[#This Row],[Final Evaluation]]="Meets Requirement", 1, IF(Requirements_Response[[#This Row],[Final Evaluation]]="Does Not Meet Requirement", 0, ""))</f>
        <v/>
      </c>
    </row>
    <row r="107" spans="2:13">
      <c r="B107" s="35" t="s">
        <v>295</v>
      </c>
      <c r="C107" s="36" t="s">
        <v>296</v>
      </c>
      <c r="D107" s="36"/>
      <c r="E107" s="36"/>
      <c r="F107" s="36"/>
      <c r="G107" s="41"/>
      <c r="H107" s="42"/>
      <c r="I107" s="37" t="str">
        <f>IFERROR(VLOOKUP(Requirements_Response[[#This Row],[Offeror Response]], Response_Descriptions[],4, FALSE), "")</f>
        <v/>
      </c>
      <c r="J107" s="37"/>
      <c r="K107" s="37"/>
      <c r="L107" s="37" t="str">
        <f>IF(Requirements_Response[[#This Row],[Manual Review]] &lt;&gt; "", Requirements_Response[[#This Row],[Manual Review]], IF(Requirements_Response[[#This Row],[Automated Review]]="Review",  Requirements_Response[[#This Row],[Manual Review]], Requirements_Response[[#This Row],[Automated Review]]))</f>
        <v/>
      </c>
      <c r="M107" s="37" t="str">
        <f>IF(Requirements_Response[[#This Row],[Final Evaluation]]="Meets Requirement", 1, IF(Requirements_Response[[#This Row],[Final Evaluation]]="Does Not Meet Requirement", 0, ""))</f>
        <v/>
      </c>
    </row>
    <row r="108" spans="2:13" ht="47.25">
      <c r="B108" s="38" t="s">
        <v>297</v>
      </c>
      <c r="C108" s="39" t="s">
        <v>296</v>
      </c>
      <c r="D108" s="39" t="s">
        <v>296</v>
      </c>
      <c r="E108" s="39" t="s">
        <v>298</v>
      </c>
      <c r="F108" s="39" t="s">
        <v>25</v>
      </c>
      <c r="G108" s="1"/>
      <c r="H108" s="43"/>
      <c r="I108" t="str">
        <f>IFERROR(VLOOKUP(Requirements_Response[[#This Row],[Offeror Response]], Response_Descriptions[],4, FALSE), "")</f>
        <v/>
      </c>
      <c r="L108" t="str">
        <f>IF(Requirements_Response[[#This Row],[Manual Review]] &lt;&gt; "", Requirements_Response[[#This Row],[Manual Review]], IF(Requirements_Response[[#This Row],[Automated Review]]="Review",  Requirements_Response[[#This Row],[Manual Review]], Requirements_Response[[#This Row],[Automated Review]]))</f>
        <v/>
      </c>
      <c r="M108" t="str">
        <f>IF(Requirements_Response[[#This Row],[Final Evaluation]]="Meets Requirement", 1, IF(Requirements_Response[[#This Row],[Final Evaluation]]="Does Not Meet Requirement", 0, ""))</f>
        <v/>
      </c>
    </row>
    <row r="109" spans="2:13" ht="31.5">
      <c r="B109" s="35" t="s">
        <v>299</v>
      </c>
      <c r="C109" s="36" t="s">
        <v>300</v>
      </c>
      <c r="D109" s="36"/>
      <c r="E109" s="36"/>
      <c r="F109" s="36"/>
      <c r="G109" s="41"/>
      <c r="H109" s="42"/>
      <c r="I109" s="37" t="str">
        <f>IFERROR(VLOOKUP(Requirements_Response[[#This Row],[Offeror Response]], Response_Descriptions[],4, FALSE), "")</f>
        <v/>
      </c>
      <c r="J109" s="37"/>
      <c r="K109" s="37"/>
      <c r="L109" s="37" t="str">
        <f>IF(Requirements_Response[[#This Row],[Manual Review]] &lt;&gt; "", Requirements_Response[[#This Row],[Manual Review]], IF(Requirements_Response[[#This Row],[Automated Review]]="Review",  Requirements_Response[[#This Row],[Manual Review]], Requirements_Response[[#This Row],[Automated Review]]))</f>
        <v/>
      </c>
      <c r="M109" s="37" t="str">
        <f>IF(Requirements_Response[[#This Row],[Final Evaluation]]="Meets Requirement", 1, IF(Requirements_Response[[#This Row],[Final Evaluation]]="Does Not Meet Requirement", 0, ""))</f>
        <v/>
      </c>
    </row>
    <row r="110" spans="2:13" ht="104.25" customHeight="1">
      <c r="B110" s="38" t="s">
        <v>301</v>
      </c>
      <c r="C110" s="39" t="s">
        <v>300</v>
      </c>
      <c r="D110" s="39" t="s">
        <v>302</v>
      </c>
      <c r="E110" s="39" t="s">
        <v>303</v>
      </c>
      <c r="F110" s="39" t="s">
        <v>25</v>
      </c>
      <c r="G110" s="1"/>
      <c r="H110" s="43"/>
      <c r="I110" t="str">
        <f>IFERROR(VLOOKUP(Requirements_Response[[#This Row],[Offeror Response]], Response_Descriptions[],4, FALSE), "")</f>
        <v/>
      </c>
      <c r="L110" t="str">
        <f>IF(Requirements_Response[[#This Row],[Manual Review]] &lt;&gt; "", Requirements_Response[[#This Row],[Manual Review]], IF(Requirements_Response[[#This Row],[Automated Review]]="Review",  Requirements_Response[[#This Row],[Manual Review]], Requirements_Response[[#This Row],[Automated Review]]))</f>
        <v/>
      </c>
      <c r="M110" t="str">
        <f>IF(Requirements_Response[[#This Row],[Final Evaluation]]="Meets Requirement", 1, IF(Requirements_Response[[#This Row],[Final Evaluation]]="Does Not Meet Requirement", 0, ""))</f>
        <v/>
      </c>
    </row>
    <row r="111" spans="2:13" ht="69.75" customHeight="1">
      <c r="B111" s="38" t="s">
        <v>304</v>
      </c>
      <c r="C111" s="39" t="s">
        <v>300</v>
      </c>
      <c r="D111" s="39" t="s">
        <v>305</v>
      </c>
      <c r="E111" s="39" t="s">
        <v>306</v>
      </c>
      <c r="F111" s="39" t="s">
        <v>25</v>
      </c>
      <c r="G111" s="1"/>
      <c r="H111" s="43"/>
      <c r="I111" t="str">
        <f>IFERROR(VLOOKUP(Requirements_Response[[#This Row],[Offeror Response]], Response_Descriptions[],4, FALSE), "")</f>
        <v/>
      </c>
      <c r="L111" t="str">
        <f>IF(Requirements_Response[[#This Row],[Manual Review]] &lt;&gt; "", Requirements_Response[[#This Row],[Manual Review]], IF(Requirements_Response[[#This Row],[Automated Review]]="Review",  Requirements_Response[[#This Row],[Manual Review]], Requirements_Response[[#This Row],[Automated Review]]))</f>
        <v/>
      </c>
      <c r="M111" t="str">
        <f>IF(Requirements_Response[[#This Row],[Final Evaluation]]="Meets Requirement", 1, IF(Requirements_Response[[#This Row],[Final Evaluation]]="Does Not Meet Requirement", 0, ""))</f>
        <v/>
      </c>
    </row>
    <row r="112" spans="2:13" ht="84.75" customHeight="1">
      <c r="B112" s="38" t="s">
        <v>307</v>
      </c>
      <c r="C112" s="39" t="s">
        <v>300</v>
      </c>
      <c r="D112" s="39" t="s">
        <v>308</v>
      </c>
      <c r="E112" s="39" t="s">
        <v>309</v>
      </c>
      <c r="F112" s="39" t="s">
        <v>25</v>
      </c>
      <c r="G112" s="1"/>
      <c r="H112" s="43"/>
      <c r="I112" t="str">
        <f>IFERROR(VLOOKUP(Requirements_Response[[#This Row],[Offeror Response]], Response_Descriptions[],4, FALSE), "")</f>
        <v/>
      </c>
      <c r="L112" t="str">
        <f>IF(Requirements_Response[[#This Row],[Manual Review]] &lt;&gt; "", Requirements_Response[[#This Row],[Manual Review]], IF(Requirements_Response[[#This Row],[Automated Review]]="Review",  Requirements_Response[[#This Row],[Manual Review]], Requirements_Response[[#This Row],[Automated Review]]))</f>
        <v/>
      </c>
      <c r="M112" t="str">
        <f>IF(Requirements_Response[[#This Row],[Final Evaluation]]="Meets Requirement", 1, IF(Requirements_Response[[#This Row],[Final Evaluation]]="Does Not Meet Requirement", 0, ""))</f>
        <v/>
      </c>
    </row>
    <row r="113" spans="2:13" ht="100.5" customHeight="1">
      <c r="B113" s="38" t="s">
        <v>310</v>
      </c>
      <c r="C113" s="39" t="s">
        <v>300</v>
      </c>
      <c r="D113" s="39" t="s">
        <v>311</v>
      </c>
      <c r="E113" s="39" t="s">
        <v>312</v>
      </c>
      <c r="F113" s="39" t="s">
        <v>25</v>
      </c>
      <c r="G113" s="1"/>
      <c r="H113" s="43"/>
      <c r="I113" t="str">
        <f>IFERROR(VLOOKUP(Requirements_Response[[#This Row],[Offeror Response]], Response_Descriptions[],4, FALSE), "")</f>
        <v/>
      </c>
      <c r="L113" t="str">
        <f>IF(Requirements_Response[[#This Row],[Manual Review]] &lt;&gt; "", Requirements_Response[[#This Row],[Manual Review]], IF(Requirements_Response[[#This Row],[Automated Review]]="Review",  Requirements_Response[[#This Row],[Manual Review]], Requirements_Response[[#This Row],[Automated Review]]))</f>
        <v/>
      </c>
      <c r="M113" t="str">
        <f>IF(Requirements_Response[[#This Row],[Final Evaluation]]="Meets Requirement", 1, IF(Requirements_Response[[#This Row],[Final Evaluation]]="Does Not Meet Requirement", 0, ""))</f>
        <v/>
      </c>
    </row>
    <row r="114" spans="2:13" ht="31.5">
      <c r="B114" s="38" t="s">
        <v>313</v>
      </c>
      <c r="C114" s="39" t="s">
        <v>300</v>
      </c>
      <c r="D114" s="39" t="s">
        <v>314</v>
      </c>
      <c r="E114" s="39" t="s">
        <v>315</v>
      </c>
      <c r="F114" s="39" t="s">
        <v>25</v>
      </c>
      <c r="G114" s="1"/>
      <c r="H114" s="43"/>
      <c r="I114" t="str">
        <f>IFERROR(VLOOKUP(Requirements_Response[[#This Row],[Offeror Response]], Response_Descriptions[],4, FALSE), "")</f>
        <v/>
      </c>
      <c r="L114" t="str">
        <f>IF(Requirements_Response[[#This Row],[Manual Review]] &lt;&gt; "", Requirements_Response[[#This Row],[Manual Review]], IF(Requirements_Response[[#This Row],[Automated Review]]="Review",  Requirements_Response[[#This Row],[Manual Review]], Requirements_Response[[#This Row],[Automated Review]]))</f>
        <v/>
      </c>
      <c r="M114" t="str">
        <f>IF(Requirements_Response[[#This Row],[Final Evaluation]]="Meets Requirement", 1, IF(Requirements_Response[[#This Row],[Final Evaluation]]="Does Not Meet Requirement", 0, ""))</f>
        <v/>
      </c>
    </row>
    <row r="115" spans="2:13" ht="31.5">
      <c r="B115" s="38" t="s">
        <v>316</v>
      </c>
      <c r="C115" s="39" t="s">
        <v>300</v>
      </c>
      <c r="D115" s="39" t="s">
        <v>317</v>
      </c>
      <c r="E115" s="39" t="s">
        <v>318</v>
      </c>
      <c r="F115" s="39" t="s">
        <v>25</v>
      </c>
      <c r="G115" s="1"/>
      <c r="H115" s="43"/>
      <c r="I115" t="str">
        <f>IFERROR(VLOOKUP(Requirements_Response[[#This Row],[Offeror Response]], Response_Descriptions[],4, FALSE), "")</f>
        <v/>
      </c>
      <c r="L115" t="str">
        <f>IF(Requirements_Response[[#This Row],[Manual Review]] &lt;&gt; "", Requirements_Response[[#This Row],[Manual Review]], IF(Requirements_Response[[#This Row],[Automated Review]]="Review",  Requirements_Response[[#This Row],[Manual Review]], Requirements_Response[[#This Row],[Automated Review]]))</f>
        <v/>
      </c>
      <c r="M115" t="str">
        <f>IF(Requirements_Response[[#This Row],[Final Evaluation]]="Meets Requirement", 1, IF(Requirements_Response[[#This Row],[Final Evaluation]]="Does Not Meet Requirement", 0, ""))</f>
        <v/>
      </c>
    </row>
    <row r="116" spans="2:13">
      <c r="B116" s="35" t="s">
        <v>319</v>
      </c>
      <c r="C116" s="36" t="s">
        <v>320</v>
      </c>
      <c r="D116" s="36"/>
      <c r="E116" s="36"/>
      <c r="F116" s="36"/>
      <c r="G116" s="41"/>
      <c r="H116" s="42"/>
      <c r="I116" s="37" t="str">
        <f>IFERROR(VLOOKUP(Requirements_Response[[#This Row],[Offeror Response]], Response_Descriptions[],4, FALSE), "")</f>
        <v/>
      </c>
      <c r="J116" s="37"/>
      <c r="K116" s="37"/>
      <c r="L116" s="37" t="str">
        <f>IF(Requirements_Response[[#This Row],[Manual Review]] &lt;&gt; "", Requirements_Response[[#This Row],[Manual Review]], IF(Requirements_Response[[#This Row],[Automated Review]]="Review",  Requirements_Response[[#This Row],[Manual Review]], Requirements_Response[[#This Row],[Automated Review]]))</f>
        <v/>
      </c>
      <c r="M116" s="37" t="str">
        <f>IF(Requirements_Response[[#This Row],[Final Evaluation]]="Meets Requirement", 1, IF(Requirements_Response[[#This Row],[Final Evaluation]]="Does Not Meet Requirement", 0, ""))</f>
        <v/>
      </c>
    </row>
    <row r="117" spans="2:13" ht="31.5">
      <c r="B117" s="38" t="s">
        <v>321</v>
      </c>
      <c r="C117" s="39" t="s">
        <v>320</v>
      </c>
      <c r="D117" s="39" t="s">
        <v>322</v>
      </c>
      <c r="E117" s="39" t="s">
        <v>323</v>
      </c>
      <c r="F117" s="39" t="s">
        <v>25</v>
      </c>
      <c r="G117" s="1"/>
      <c r="H117" s="43"/>
      <c r="I117" t="str">
        <f>IFERROR(VLOOKUP(Requirements_Response[[#This Row],[Offeror Response]], Response_Descriptions[],4, FALSE), "")</f>
        <v/>
      </c>
      <c r="L117" t="str">
        <f>IF(Requirements_Response[[#This Row],[Manual Review]] &lt;&gt; "", Requirements_Response[[#This Row],[Manual Review]], IF(Requirements_Response[[#This Row],[Automated Review]]="Review",  Requirements_Response[[#This Row],[Manual Review]], Requirements_Response[[#This Row],[Automated Review]]))</f>
        <v/>
      </c>
      <c r="M117" t="str">
        <f>IF(Requirements_Response[[#This Row],[Final Evaluation]]="Meets Requirement", 1, IF(Requirements_Response[[#This Row],[Final Evaluation]]="Does Not Meet Requirement", 0, ""))</f>
        <v/>
      </c>
    </row>
    <row r="118" spans="2:13">
      <c r="B118" s="35" t="s">
        <v>324</v>
      </c>
      <c r="C118" s="36" t="s">
        <v>325</v>
      </c>
      <c r="D118" s="36"/>
      <c r="E118" s="36"/>
      <c r="F118" s="36"/>
      <c r="G118" s="41"/>
      <c r="H118" s="42"/>
      <c r="I118" s="37" t="str">
        <f>IFERROR(VLOOKUP(Requirements_Response[[#This Row],[Offeror Response]], Response_Descriptions[],4, FALSE), "")</f>
        <v/>
      </c>
      <c r="J118" s="37"/>
      <c r="K118" s="37"/>
      <c r="L118" s="37" t="str">
        <f>IF(Requirements_Response[[#This Row],[Manual Review]] &lt;&gt; "", Requirements_Response[[#This Row],[Manual Review]], IF(Requirements_Response[[#This Row],[Automated Review]]="Review",  Requirements_Response[[#This Row],[Manual Review]], Requirements_Response[[#This Row],[Automated Review]]))</f>
        <v/>
      </c>
      <c r="M118" s="37" t="str">
        <f>IF(Requirements_Response[[#This Row],[Final Evaluation]]="Meets Requirement", 1, IF(Requirements_Response[[#This Row],[Final Evaluation]]="Does Not Meet Requirement", 0, ""))</f>
        <v/>
      </c>
    </row>
    <row r="119" spans="2:13" ht="31.5">
      <c r="B119" s="38" t="s">
        <v>326</v>
      </c>
      <c r="C119" s="39" t="s">
        <v>325</v>
      </c>
      <c r="D119" s="39" t="s">
        <v>327</v>
      </c>
      <c r="E119" s="39" t="s">
        <v>328</v>
      </c>
      <c r="F119" s="39" t="s">
        <v>25</v>
      </c>
      <c r="G119" s="1"/>
      <c r="H119" s="43"/>
      <c r="I119" t="str">
        <f>IFERROR(VLOOKUP(Requirements_Response[[#This Row],[Offeror Response]], Response_Descriptions[],4, FALSE), "")</f>
        <v/>
      </c>
      <c r="L119" t="str">
        <f>IF(Requirements_Response[[#This Row],[Manual Review]] &lt;&gt; "", Requirements_Response[[#This Row],[Manual Review]], IF(Requirements_Response[[#This Row],[Automated Review]]="Review",  Requirements_Response[[#This Row],[Manual Review]], Requirements_Response[[#This Row],[Automated Review]]))</f>
        <v/>
      </c>
      <c r="M119" t="str">
        <f>IF(Requirements_Response[[#This Row],[Final Evaluation]]="Meets Requirement", 1, IF(Requirements_Response[[#This Row],[Final Evaluation]]="Does Not Meet Requirement", 0, ""))</f>
        <v/>
      </c>
    </row>
    <row r="120" spans="2:13" ht="47.25">
      <c r="B120" s="38" t="s">
        <v>329</v>
      </c>
      <c r="C120" s="39" t="s">
        <v>325</v>
      </c>
      <c r="D120" s="39" t="s">
        <v>330</v>
      </c>
      <c r="E120" s="39" t="s">
        <v>331</v>
      </c>
      <c r="F120" s="39" t="s">
        <v>25</v>
      </c>
      <c r="G120" s="1"/>
      <c r="H120" s="43"/>
      <c r="I120" t="str">
        <f>IFERROR(VLOOKUP(Requirements_Response[[#This Row],[Offeror Response]], Response_Descriptions[],4, FALSE), "")</f>
        <v/>
      </c>
      <c r="L120" t="str">
        <f>IF(Requirements_Response[[#This Row],[Manual Review]] &lt;&gt; "", Requirements_Response[[#This Row],[Manual Review]], IF(Requirements_Response[[#This Row],[Automated Review]]="Review",  Requirements_Response[[#This Row],[Manual Review]], Requirements_Response[[#This Row],[Automated Review]]))</f>
        <v/>
      </c>
      <c r="M120" t="str">
        <f>IF(Requirements_Response[[#This Row],[Final Evaluation]]="Meets Requirement", 1, IF(Requirements_Response[[#This Row],[Final Evaluation]]="Does Not Meet Requirement", 0, ""))</f>
        <v/>
      </c>
    </row>
    <row r="121" spans="2:13" ht="31.5">
      <c r="B121" s="38" t="s">
        <v>332</v>
      </c>
      <c r="C121" s="39" t="s">
        <v>325</v>
      </c>
      <c r="D121" s="39" t="s">
        <v>327</v>
      </c>
      <c r="E121" s="39" t="s">
        <v>333</v>
      </c>
      <c r="F121" s="39" t="s">
        <v>25</v>
      </c>
      <c r="G121" s="1"/>
      <c r="H121" s="43"/>
      <c r="I121" t="str">
        <f>IFERROR(VLOOKUP(Requirements_Response[[#This Row],[Offeror Response]], Response_Descriptions[],4, FALSE), "")</f>
        <v/>
      </c>
      <c r="L121" t="str">
        <f>IF(Requirements_Response[[#This Row],[Manual Review]] &lt;&gt; "", Requirements_Response[[#This Row],[Manual Review]], IF(Requirements_Response[[#This Row],[Automated Review]]="Review",  Requirements_Response[[#This Row],[Manual Review]], Requirements_Response[[#This Row],[Automated Review]]))</f>
        <v/>
      </c>
      <c r="M121" t="str">
        <f>IF(Requirements_Response[[#This Row],[Final Evaluation]]="Meets Requirement", 1, IF(Requirements_Response[[#This Row],[Final Evaluation]]="Does Not Meet Requirement", 0, ""))</f>
        <v/>
      </c>
    </row>
    <row r="122" spans="2:13" ht="47.25">
      <c r="B122" s="38" t="s">
        <v>334</v>
      </c>
      <c r="C122" s="39" t="s">
        <v>325</v>
      </c>
      <c r="D122" s="39" t="s">
        <v>335</v>
      </c>
      <c r="E122" s="39" t="s">
        <v>336</v>
      </c>
      <c r="F122" s="39" t="s">
        <v>25</v>
      </c>
      <c r="G122" s="1"/>
      <c r="H122" s="43"/>
      <c r="I122" t="str">
        <f>IFERROR(VLOOKUP(Requirements_Response[[#This Row],[Offeror Response]], Response_Descriptions[],4, FALSE), "")</f>
        <v/>
      </c>
      <c r="L122" t="str">
        <f>IF(Requirements_Response[[#This Row],[Manual Review]] &lt;&gt; "", Requirements_Response[[#This Row],[Manual Review]], IF(Requirements_Response[[#This Row],[Automated Review]]="Review",  Requirements_Response[[#This Row],[Manual Review]], Requirements_Response[[#This Row],[Automated Review]]))</f>
        <v/>
      </c>
      <c r="M122" t="str">
        <f>IF(Requirements_Response[[#This Row],[Final Evaluation]]="Meets Requirement", 1, IF(Requirements_Response[[#This Row],[Final Evaluation]]="Does Not Meet Requirement", 0, ""))</f>
        <v/>
      </c>
    </row>
    <row r="123" spans="2:13" ht="67.5" customHeight="1">
      <c r="B123" s="38" t="s">
        <v>337</v>
      </c>
      <c r="C123" s="39" t="s">
        <v>325</v>
      </c>
      <c r="D123" s="39" t="s">
        <v>338</v>
      </c>
      <c r="E123" s="39" t="s">
        <v>339</v>
      </c>
      <c r="F123" s="39" t="s">
        <v>25</v>
      </c>
      <c r="G123" s="1"/>
      <c r="H123" s="43"/>
      <c r="I123" t="str">
        <f>IFERROR(VLOOKUP(Requirements_Response[[#This Row],[Offeror Response]], Response_Descriptions[],4, FALSE), "")</f>
        <v/>
      </c>
      <c r="L123" t="str">
        <f>IF(Requirements_Response[[#This Row],[Manual Review]] &lt;&gt; "", Requirements_Response[[#This Row],[Manual Review]], IF(Requirements_Response[[#This Row],[Automated Review]]="Review",  Requirements_Response[[#This Row],[Manual Review]], Requirements_Response[[#This Row],[Automated Review]]))</f>
        <v/>
      </c>
      <c r="M123" t="str">
        <f>IF(Requirements_Response[[#This Row],[Final Evaluation]]="Meets Requirement", 1, IF(Requirements_Response[[#This Row],[Final Evaluation]]="Does Not Meet Requirement", 0, ""))</f>
        <v/>
      </c>
    </row>
    <row r="124" spans="2:13" ht="82.5" customHeight="1">
      <c r="B124" s="38" t="s">
        <v>340</v>
      </c>
      <c r="C124" s="39" t="s">
        <v>325</v>
      </c>
      <c r="D124" s="39" t="s">
        <v>341</v>
      </c>
      <c r="E124" s="39" t="s">
        <v>342</v>
      </c>
      <c r="F124" s="39" t="s">
        <v>25</v>
      </c>
      <c r="G124" s="1"/>
      <c r="H124" s="43"/>
      <c r="I124" t="str">
        <f>IFERROR(VLOOKUP(Requirements_Response[[#This Row],[Offeror Response]], Response_Descriptions[],4, FALSE), "")</f>
        <v/>
      </c>
      <c r="L124" t="str">
        <f>IF(Requirements_Response[[#This Row],[Manual Review]] &lt;&gt; "", Requirements_Response[[#This Row],[Manual Review]], IF(Requirements_Response[[#This Row],[Automated Review]]="Review",  Requirements_Response[[#This Row],[Manual Review]], Requirements_Response[[#This Row],[Automated Review]]))</f>
        <v/>
      </c>
      <c r="M124" t="str">
        <f>IF(Requirements_Response[[#This Row],[Final Evaluation]]="Meets Requirement", 1, IF(Requirements_Response[[#This Row],[Final Evaluation]]="Does Not Meet Requirement", 0, ""))</f>
        <v/>
      </c>
    </row>
    <row r="125" spans="2:13" ht="31.5">
      <c r="B125" s="38" t="s">
        <v>343</v>
      </c>
      <c r="C125" s="39" t="s">
        <v>325</v>
      </c>
      <c r="D125" s="39" t="s">
        <v>344</v>
      </c>
      <c r="E125" s="39" t="s">
        <v>345</v>
      </c>
      <c r="F125" s="39" t="s">
        <v>25</v>
      </c>
      <c r="G125" s="1"/>
      <c r="H125" s="43"/>
      <c r="I125" t="str">
        <f>IFERROR(VLOOKUP(Requirements_Response[[#This Row],[Offeror Response]], Response_Descriptions[],4, FALSE), "")</f>
        <v/>
      </c>
      <c r="L125" t="str">
        <f>IF(Requirements_Response[[#This Row],[Manual Review]] &lt;&gt; "", Requirements_Response[[#This Row],[Manual Review]], IF(Requirements_Response[[#This Row],[Automated Review]]="Review",  Requirements_Response[[#This Row],[Manual Review]], Requirements_Response[[#This Row],[Automated Review]]))</f>
        <v/>
      </c>
      <c r="M125" t="str">
        <f>IF(Requirements_Response[[#This Row],[Final Evaluation]]="Meets Requirement", 1, IF(Requirements_Response[[#This Row],[Final Evaluation]]="Does Not Meet Requirement", 0, ""))</f>
        <v/>
      </c>
    </row>
    <row r="126" spans="2:13" ht="70.5" customHeight="1">
      <c r="B126" s="38" t="s">
        <v>346</v>
      </c>
      <c r="C126" s="39" t="s">
        <v>325</v>
      </c>
      <c r="D126" s="39" t="s">
        <v>347</v>
      </c>
      <c r="E126" s="39" t="s">
        <v>348</v>
      </c>
      <c r="F126" s="39" t="s">
        <v>25</v>
      </c>
      <c r="G126" s="1"/>
      <c r="H126" s="43"/>
      <c r="I126" t="str">
        <f>IFERROR(VLOOKUP(Requirements_Response[[#This Row],[Offeror Response]], Response_Descriptions[],4, FALSE), "")</f>
        <v/>
      </c>
      <c r="L126" t="str">
        <f>IF(Requirements_Response[[#This Row],[Manual Review]] &lt;&gt; "", Requirements_Response[[#This Row],[Manual Review]], IF(Requirements_Response[[#This Row],[Automated Review]]="Review",  Requirements_Response[[#This Row],[Manual Review]], Requirements_Response[[#This Row],[Automated Review]]))</f>
        <v/>
      </c>
      <c r="M126" t="str">
        <f>IF(Requirements_Response[[#This Row],[Final Evaluation]]="Meets Requirement", 1, IF(Requirements_Response[[#This Row],[Final Evaluation]]="Does Not Meet Requirement", 0, ""))</f>
        <v/>
      </c>
    </row>
    <row r="127" spans="2:13" ht="104.25" customHeight="1">
      <c r="B127" s="38" t="s">
        <v>349</v>
      </c>
      <c r="C127" s="39" t="s">
        <v>325</v>
      </c>
      <c r="D127" s="39" t="s">
        <v>350</v>
      </c>
      <c r="E127" s="39" t="s">
        <v>351</v>
      </c>
      <c r="F127" s="39" t="s">
        <v>25</v>
      </c>
      <c r="G127" s="1"/>
      <c r="H127" s="43"/>
      <c r="I127" t="str">
        <f>IFERROR(VLOOKUP(Requirements_Response[[#This Row],[Offeror Response]], Response_Descriptions[],4, FALSE), "")</f>
        <v/>
      </c>
      <c r="L127" t="str">
        <f>IF(Requirements_Response[[#This Row],[Manual Review]] &lt;&gt; "", Requirements_Response[[#This Row],[Manual Review]], IF(Requirements_Response[[#This Row],[Automated Review]]="Review",  Requirements_Response[[#This Row],[Manual Review]], Requirements_Response[[#This Row],[Automated Review]]))</f>
        <v/>
      </c>
      <c r="M127" t="str">
        <f>IF(Requirements_Response[[#This Row],[Final Evaluation]]="Meets Requirement", 1, IF(Requirements_Response[[#This Row],[Final Evaluation]]="Does Not Meet Requirement", 0, ""))</f>
        <v/>
      </c>
    </row>
    <row r="128" spans="2:13" ht="63">
      <c r="B128" s="38" t="s">
        <v>352</v>
      </c>
      <c r="C128" s="39" t="s">
        <v>325</v>
      </c>
      <c r="D128" s="39" t="s">
        <v>353</v>
      </c>
      <c r="E128" s="39" t="s">
        <v>354</v>
      </c>
      <c r="F128" s="39" t="s">
        <v>25</v>
      </c>
      <c r="G128" s="1"/>
      <c r="H128" s="43"/>
      <c r="I128" t="str">
        <f>IFERROR(VLOOKUP(Requirements_Response[[#This Row],[Offeror Response]], Response_Descriptions[],4, FALSE), "")</f>
        <v/>
      </c>
      <c r="L128" t="str">
        <f>IF(Requirements_Response[[#This Row],[Manual Review]] &lt;&gt; "", Requirements_Response[[#This Row],[Manual Review]], IF(Requirements_Response[[#This Row],[Automated Review]]="Review",  Requirements_Response[[#This Row],[Manual Review]], Requirements_Response[[#This Row],[Automated Review]]))</f>
        <v/>
      </c>
      <c r="M128" t="str">
        <f>IF(Requirements_Response[[#This Row],[Final Evaluation]]="Meets Requirement", 1, IF(Requirements_Response[[#This Row],[Final Evaluation]]="Does Not Meet Requirement", 0, ""))</f>
        <v/>
      </c>
    </row>
    <row r="129" spans="2:13" ht="47.25">
      <c r="B129" s="38" t="s">
        <v>355</v>
      </c>
      <c r="C129" s="39" t="s">
        <v>325</v>
      </c>
      <c r="D129" s="39" t="s">
        <v>356</v>
      </c>
      <c r="E129" s="39" t="s">
        <v>357</v>
      </c>
      <c r="F129" s="39" t="s">
        <v>25</v>
      </c>
      <c r="G129" s="1"/>
      <c r="H129" s="43"/>
      <c r="I129" t="str">
        <f>IFERROR(VLOOKUP(Requirements_Response[[#This Row],[Offeror Response]], Response_Descriptions[],4, FALSE), "")</f>
        <v/>
      </c>
      <c r="L129" t="str">
        <f>IF(Requirements_Response[[#This Row],[Manual Review]] &lt;&gt; "", Requirements_Response[[#This Row],[Manual Review]], IF(Requirements_Response[[#This Row],[Automated Review]]="Review",  Requirements_Response[[#This Row],[Manual Review]], Requirements_Response[[#This Row],[Automated Review]]))</f>
        <v/>
      </c>
      <c r="M129" t="str">
        <f>IF(Requirements_Response[[#This Row],[Final Evaluation]]="Meets Requirement", 1, IF(Requirements_Response[[#This Row],[Final Evaluation]]="Does Not Meet Requirement", 0, ""))</f>
        <v/>
      </c>
    </row>
    <row r="130" spans="2:13" ht="31.5">
      <c r="B130" s="38" t="s">
        <v>358</v>
      </c>
      <c r="C130" s="39" t="s">
        <v>325</v>
      </c>
      <c r="D130" s="39" t="s">
        <v>338</v>
      </c>
      <c r="E130" s="39" t="s">
        <v>359</v>
      </c>
      <c r="F130" s="39" t="s">
        <v>25</v>
      </c>
      <c r="G130" s="1"/>
      <c r="H130" s="43"/>
      <c r="I130" t="str">
        <f>IFERROR(VLOOKUP(Requirements_Response[[#This Row],[Offeror Response]], Response_Descriptions[],4, FALSE), "")</f>
        <v/>
      </c>
      <c r="L130" t="str">
        <f>IF(Requirements_Response[[#This Row],[Manual Review]] &lt;&gt; "", Requirements_Response[[#This Row],[Manual Review]], IF(Requirements_Response[[#This Row],[Automated Review]]="Review",  Requirements_Response[[#This Row],[Manual Review]], Requirements_Response[[#This Row],[Automated Review]]))</f>
        <v/>
      </c>
      <c r="M130" t="str">
        <f>IF(Requirements_Response[[#This Row],[Final Evaluation]]="Meets Requirement", 1, IF(Requirements_Response[[#This Row],[Final Evaluation]]="Does Not Meet Requirement", 0, ""))</f>
        <v/>
      </c>
    </row>
    <row r="131" spans="2:13" ht="47.25">
      <c r="B131" s="38" t="s">
        <v>360</v>
      </c>
      <c r="C131" s="39" t="s">
        <v>325</v>
      </c>
      <c r="D131" s="39" t="s">
        <v>361</v>
      </c>
      <c r="E131" s="39" t="s">
        <v>362</v>
      </c>
      <c r="F131" s="39" t="s">
        <v>25</v>
      </c>
      <c r="G131" s="1"/>
      <c r="H131" s="43"/>
      <c r="I131" t="str">
        <f>IFERROR(VLOOKUP(Requirements_Response[[#This Row],[Offeror Response]], Response_Descriptions[],4, FALSE), "")</f>
        <v/>
      </c>
      <c r="L131" t="str">
        <f>IF(Requirements_Response[[#This Row],[Manual Review]] &lt;&gt; "", Requirements_Response[[#This Row],[Manual Review]], IF(Requirements_Response[[#This Row],[Automated Review]]="Review",  Requirements_Response[[#This Row],[Manual Review]], Requirements_Response[[#This Row],[Automated Review]]))</f>
        <v/>
      </c>
      <c r="M131" t="str">
        <f>IF(Requirements_Response[[#This Row],[Final Evaluation]]="Meets Requirement", 1, IF(Requirements_Response[[#This Row],[Final Evaluation]]="Does Not Meet Requirement", 0, ""))</f>
        <v/>
      </c>
    </row>
    <row r="132" spans="2:13" ht="31.5">
      <c r="B132" s="38" t="s">
        <v>363</v>
      </c>
      <c r="C132" s="39" t="s">
        <v>325</v>
      </c>
      <c r="D132" s="39" t="s">
        <v>364</v>
      </c>
      <c r="E132" s="39" t="s">
        <v>365</v>
      </c>
      <c r="F132" s="39" t="s">
        <v>25</v>
      </c>
      <c r="G132" s="1"/>
      <c r="H132" s="43"/>
      <c r="I132" t="str">
        <f>IFERROR(VLOOKUP(Requirements_Response[[#This Row],[Offeror Response]], Response_Descriptions[],4, FALSE), "")</f>
        <v/>
      </c>
      <c r="L132" t="str">
        <f>IF(Requirements_Response[[#This Row],[Manual Review]] &lt;&gt; "", Requirements_Response[[#This Row],[Manual Review]], IF(Requirements_Response[[#This Row],[Automated Review]]="Review",  Requirements_Response[[#This Row],[Manual Review]], Requirements_Response[[#This Row],[Automated Review]]))</f>
        <v/>
      </c>
      <c r="M132" t="str">
        <f>IF(Requirements_Response[[#This Row],[Final Evaluation]]="Meets Requirement", 1, IF(Requirements_Response[[#This Row],[Final Evaluation]]="Does Not Meet Requirement", 0, ""))</f>
        <v/>
      </c>
    </row>
    <row r="133" spans="2:13">
      <c r="B133" s="35" t="s">
        <v>366</v>
      </c>
      <c r="C133" s="36" t="s">
        <v>367</v>
      </c>
      <c r="D133" s="36"/>
      <c r="E133" s="36"/>
      <c r="F133" s="36"/>
      <c r="G133" s="41"/>
      <c r="H133" s="42"/>
      <c r="I133" s="37" t="str">
        <f>IFERROR(VLOOKUP(Requirements_Response[[#This Row],[Offeror Response]], Response_Descriptions[],4, FALSE), "")</f>
        <v/>
      </c>
      <c r="J133" s="37"/>
      <c r="K133" s="37"/>
      <c r="L133" s="37" t="str">
        <f>IF(Requirements_Response[[#This Row],[Manual Review]] &lt;&gt; "", Requirements_Response[[#This Row],[Manual Review]], IF(Requirements_Response[[#This Row],[Automated Review]]="Review",  Requirements_Response[[#This Row],[Manual Review]], Requirements_Response[[#This Row],[Automated Review]]))</f>
        <v/>
      </c>
      <c r="M133" s="37" t="str">
        <f>IF(Requirements_Response[[#This Row],[Final Evaluation]]="Meets Requirement", 1, IF(Requirements_Response[[#This Row],[Final Evaluation]]="Does Not Meet Requirement", 0, ""))</f>
        <v/>
      </c>
    </row>
    <row r="134" spans="2:13" ht="93" customHeight="1">
      <c r="B134" s="38" t="s">
        <v>368</v>
      </c>
      <c r="C134" s="39" t="s">
        <v>367</v>
      </c>
      <c r="D134" s="39" t="s">
        <v>369</v>
      </c>
      <c r="E134" s="39" t="s">
        <v>370</v>
      </c>
      <c r="F134" s="39" t="s">
        <v>25</v>
      </c>
      <c r="G134" s="1"/>
      <c r="H134" s="43"/>
      <c r="I134" t="str">
        <f>IFERROR(VLOOKUP(Requirements_Response[[#This Row],[Offeror Response]], Response_Descriptions[],4, FALSE), "")</f>
        <v/>
      </c>
      <c r="L134" t="str">
        <f>IF(Requirements_Response[[#This Row],[Manual Review]] &lt;&gt; "", Requirements_Response[[#This Row],[Manual Review]], IF(Requirements_Response[[#This Row],[Automated Review]]="Review",  Requirements_Response[[#This Row],[Manual Review]], Requirements_Response[[#This Row],[Automated Review]]))</f>
        <v/>
      </c>
      <c r="M134" t="str">
        <f>IF(Requirements_Response[[#This Row],[Final Evaluation]]="Meets Requirement", 1, IF(Requirements_Response[[#This Row],[Final Evaluation]]="Does Not Meet Requirement", 0, ""))</f>
        <v/>
      </c>
    </row>
    <row r="135" spans="2:13" ht="100.5" customHeight="1">
      <c r="B135" s="38" t="s">
        <v>371</v>
      </c>
      <c r="C135" s="39" t="s">
        <v>367</v>
      </c>
      <c r="D135" s="39" t="s">
        <v>372</v>
      </c>
      <c r="E135" s="39" t="s">
        <v>373</v>
      </c>
      <c r="F135" s="39" t="s">
        <v>25</v>
      </c>
      <c r="G135" s="1"/>
      <c r="H135" s="43"/>
      <c r="I135" t="str">
        <f>IFERROR(VLOOKUP(Requirements_Response[[#This Row],[Offeror Response]], Response_Descriptions[],4, FALSE), "")</f>
        <v/>
      </c>
      <c r="L135" t="str">
        <f>IF(Requirements_Response[[#This Row],[Manual Review]] &lt;&gt; "", Requirements_Response[[#This Row],[Manual Review]], IF(Requirements_Response[[#This Row],[Automated Review]]="Review",  Requirements_Response[[#This Row],[Manual Review]], Requirements_Response[[#This Row],[Automated Review]]))</f>
        <v/>
      </c>
      <c r="M135" t="str">
        <f>IF(Requirements_Response[[#This Row],[Final Evaluation]]="Meets Requirement", 1, IF(Requirements_Response[[#This Row],[Final Evaluation]]="Does Not Meet Requirement", 0, ""))</f>
        <v/>
      </c>
    </row>
    <row r="136" spans="2:13" ht="72" customHeight="1">
      <c r="B136" s="38" t="s">
        <v>374</v>
      </c>
      <c r="C136" s="39" t="s">
        <v>367</v>
      </c>
      <c r="D136" s="39" t="s">
        <v>375</v>
      </c>
      <c r="E136" s="39" t="s">
        <v>376</v>
      </c>
      <c r="F136" s="39" t="s">
        <v>25</v>
      </c>
      <c r="G136" s="1"/>
      <c r="H136" s="43"/>
      <c r="I136" t="str">
        <f>IFERROR(VLOOKUP(Requirements_Response[[#This Row],[Offeror Response]], Response_Descriptions[],4, FALSE), "")</f>
        <v/>
      </c>
      <c r="L136" t="str">
        <f>IF(Requirements_Response[[#This Row],[Manual Review]] &lt;&gt; "", Requirements_Response[[#This Row],[Manual Review]], IF(Requirements_Response[[#This Row],[Automated Review]]="Review",  Requirements_Response[[#This Row],[Manual Review]], Requirements_Response[[#This Row],[Automated Review]]))</f>
        <v/>
      </c>
      <c r="M136" t="str">
        <f>IF(Requirements_Response[[#This Row],[Final Evaluation]]="Meets Requirement", 1, IF(Requirements_Response[[#This Row],[Final Evaluation]]="Does Not Meet Requirement", 0, ""))</f>
        <v/>
      </c>
    </row>
    <row r="137" spans="2:13" ht="101.25" customHeight="1">
      <c r="B137" s="38" t="s">
        <v>377</v>
      </c>
      <c r="C137" s="39" t="s">
        <v>367</v>
      </c>
      <c r="D137" s="39" t="s">
        <v>378</v>
      </c>
      <c r="E137" s="39" t="s">
        <v>379</v>
      </c>
      <c r="F137" s="39" t="s">
        <v>25</v>
      </c>
      <c r="G137" s="1"/>
      <c r="H137" s="43"/>
      <c r="I137" t="str">
        <f>IFERROR(VLOOKUP(Requirements_Response[[#This Row],[Offeror Response]], Response_Descriptions[],4, FALSE), "")</f>
        <v/>
      </c>
      <c r="L137" t="str">
        <f>IF(Requirements_Response[[#This Row],[Manual Review]] &lt;&gt; "", Requirements_Response[[#This Row],[Manual Review]], IF(Requirements_Response[[#This Row],[Automated Review]]="Review",  Requirements_Response[[#This Row],[Manual Review]], Requirements_Response[[#This Row],[Automated Review]]))</f>
        <v/>
      </c>
      <c r="M137" t="str">
        <f>IF(Requirements_Response[[#This Row],[Final Evaluation]]="Meets Requirement", 1, IF(Requirements_Response[[#This Row],[Final Evaluation]]="Does Not Meet Requirement", 0, ""))</f>
        <v/>
      </c>
    </row>
    <row r="138" spans="2:13" ht="47.25">
      <c r="B138" s="38" t="s">
        <v>380</v>
      </c>
      <c r="C138" s="39" t="s">
        <v>367</v>
      </c>
      <c r="D138" s="39" t="s">
        <v>381</v>
      </c>
      <c r="E138" s="39" t="s">
        <v>382</v>
      </c>
      <c r="F138" s="39" t="s">
        <v>25</v>
      </c>
      <c r="G138" s="1"/>
      <c r="H138" s="43"/>
      <c r="I138" t="str">
        <f>IFERROR(VLOOKUP(Requirements_Response[[#This Row],[Offeror Response]], Response_Descriptions[],4, FALSE), "")</f>
        <v/>
      </c>
      <c r="L138" t="str">
        <f>IF(Requirements_Response[[#This Row],[Manual Review]] &lt;&gt; "", Requirements_Response[[#This Row],[Manual Review]], IF(Requirements_Response[[#This Row],[Automated Review]]="Review",  Requirements_Response[[#This Row],[Manual Review]], Requirements_Response[[#This Row],[Automated Review]]))</f>
        <v/>
      </c>
      <c r="M138" t="str">
        <f>IF(Requirements_Response[[#This Row],[Final Evaluation]]="Meets Requirement", 1, IF(Requirements_Response[[#This Row],[Final Evaluation]]="Does Not Meet Requirement", 0, ""))</f>
        <v/>
      </c>
    </row>
    <row r="139" spans="2:13" ht="47.25">
      <c r="B139" s="38" t="s">
        <v>383</v>
      </c>
      <c r="C139" s="39" t="s">
        <v>367</v>
      </c>
      <c r="D139" s="39" t="s">
        <v>384</v>
      </c>
      <c r="E139" s="39" t="s">
        <v>385</v>
      </c>
      <c r="F139" s="39" t="s">
        <v>25</v>
      </c>
      <c r="G139" s="1"/>
      <c r="H139" s="43"/>
      <c r="I139" t="str">
        <f>IFERROR(VLOOKUP(Requirements_Response[[#This Row],[Offeror Response]], Response_Descriptions[],4, FALSE), "")</f>
        <v/>
      </c>
      <c r="L139" t="str">
        <f>IF(Requirements_Response[[#This Row],[Manual Review]] &lt;&gt; "", Requirements_Response[[#This Row],[Manual Review]], IF(Requirements_Response[[#This Row],[Automated Review]]="Review",  Requirements_Response[[#This Row],[Manual Review]], Requirements_Response[[#This Row],[Automated Review]]))</f>
        <v/>
      </c>
      <c r="M139" t="str">
        <f>IF(Requirements_Response[[#This Row],[Final Evaluation]]="Meets Requirement", 1, IF(Requirements_Response[[#This Row],[Final Evaluation]]="Does Not Meet Requirement", 0, ""))</f>
        <v/>
      </c>
    </row>
    <row r="140" spans="2:13" ht="51.75" customHeight="1">
      <c r="B140" s="38" t="s">
        <v>386</v>
      </c>
      <c r="C140" s="39" t="s">
        <v>367</v>
      </c>
      <c r="D140" s="39" t="s">
        <v>387</v>
      </c>
      <c r="E140" s="39" t="s">
        <v>388</v>
      </c>
      <c r="F140" s="39" t="s">
        <v>25</v>
      </c>
      <c r="G140" s="1"/>
      <c r="H140" s="43"/>
      <c r="I140" t="str">
        <f>IFERROR(VLOOKUP(Requirements_Response[[#This Row],[Offeror Response]], Response_Descriptions[],4, FALSE), "")</f>
        <v/>
      </c>
      <c r="L140" t="str">
        <f>IF(Requirements_Response[[#This Row],[Manual Review]] &lt;&gt; "", Requirements_Response[[#This Row],[Manual Review]], IF(Requirements_Response[[#This Row],[Automated Review]]="Review",  Requirements_Response[[#This Row],[Manual Review]], Requirements_Response[[#This Row],[Automated Review]]))</f>
        <v/>
      </c>
      <c r="M140" t="str">
        <f>IF(Requirements_Response[[#This Row],[Final Evaluation]]="Meets Requirement", 1, IF(Requirements_Response[[#This Row],[Final Evaluation]]="Does Not Meet Requirement", 0, ""))</f>
        <v/>
      </c>
    </row>
    <row r="141" spans="2:13" ht="121.5" customHeight="1">
      <c r="B141" s="38" t="s">
        <v>389</v>
      </c>
      <c r="C141" s="39" t="s">
        <v>367</v>
      </c>
      <c r="D141" s="39" t="s">
        <v>390</v>
      </c>
      <c r="E141" s="39" t="s">
        <v>391</v>
      </c>
      <c r="F141" s="39" t="s">
        <v>25</v>
      </c>
      <c r="G141" s="1"/>
      <c r="H141" s="43"/>
      <c r="I141" t="str">
        <f>IFERROR(VLOOKUP(Requirements_Response[[#This Row],[Offeror Response]], Response_Descriptions[],4, FALSE), "")</f>
        <v/>
      </c>
      <c r="L141" t="str">
        <f>IF(Requirements_Response[[#This Row],[Manual Review]] &lt;&gt; "", Requirements_Response[[#This Row],[Manual Review]], IF(Requirements_Response[[#This Row],[Automated Review]]="Review",  Requirements_Response[[#This Row],[Manual Review]], Requirements_Response[[#This Row],[Automated Review]]))</f>
        <v/>
      </c>
      <c r="M141" t="str">
        <f>IF(Requirements_Response[[#This Row],[Final Evaluation]]="Meets Requirement", 1, IF(Requirements_Response[[#This Row],[Final Evaluation]]="Does Not Meet Requirement", 0, ""))</f>
        <v/>
      </c>
    </row>
    <row r="142" spans="2:13" ht="138" customHeight="1">
      <c r="B142" s="38" t="s">
        <v>392</v>
      </c>
      <c r="C142" s="39" t="s">
        <v>367</v>
      </c>
      <c r="D142" s="39" t="s">
        <v>393</v>
      </c>
      <c r="E142" s="39" t="s">
        <v>394</v>
      </c>
      <c r="F142" s="39" t="s">
        <v>25</v>
      </c>
      <c r="G142" s="1"/>
      <c r="H142" s="43"/>
      <c r="I142" t="str">
        <f>IFERROR(VLOOKUP(Requirements_Response[[#This Row],[Offeror Response]], Response_Descriptions[],4, FALSE), "")</f>
        <v/>
      </c>
      <c r="L142" t="str">
        <f>IF(Requirements_Response[[#This Row],[Manual Review]] &lt;&gt; "", Requirements_Response[[#This Row],[Manual Review]], IF(Requirements_Response[[#This Row],[Automated Review]]="Review",  Requirements_Response[[#This Row],[Manual Review]], Requirements_Response[[#This Row],[Automated Review]]))</f>
        <v/>
      </c>
      <c r="M142" t="str">
        <f>IF(Requirements_Response[[#This Row],[Final Evaluation]]="Meets Requirement", 1, IF(Requirements_Response[[#This Row],[Final Evaluation]]="Does Not Meet Requirement", 0, ""))</f>
        <v/>
      </c>
    </row>
    <row r="143" spans="2:13" ht="101.25" customHeight="1">
      <c r="B143" s="38" t="s">
        <v>395</v>
      </c>
      <c r="C143" s="39" t="s">
        <v>367</v>
      </c>
      <c r="D143" s="39" t="s">
        <v>396</v>
      </c>
      <c r="E143" s="39" t="s">
        <v>397</v>
      </c>
      <c r="F143" s="39" t="s">
        <v>25</v>
      </c>
      <c r="G143" s="1"/>
      <c r="H143" s="43"/>
      <c r="I143" t="str">
        <f>IFERROR(VLOOKUP(Requirements_Response[[#This Row],[Offeror Response]], Response_Descriptions[],4, FALSE), "")</f>
        <v/>
      </c>
      <c r="L143" t="str">
        <f>IF(Requirements_Response[[#This Row],[Manual Review]] &lt;&gt; "", Requirements_Response[[#This Row],[Manual Review]], IF(Requirements_Response[[#This Row],[Automated Review]]="Review",  Requirements_Response[[#This Row],[Manual Review]], Requirements_Response[[#This Row],[Automated Review]]))</f>
        <v/>
      </c>
      <c r="M143" t="str">
        <f>IF(Requirements_Response[[#This Row],[Final Evaluation]]="Meets Requirement", 1, IF(Requirements_Response[[#This Row],[Final Evaluation]]="Does Not Meet Requirement", 0, ""))</f>
        <v/>
      </c>
    </row>
    <row r="144" spans="2:13" ht="47.25">
      <c r="B144" s="38" t="s">
        <v>398</v>
      </c>
      <c r="C144" s="39" t="s">
        <v>367</v>
      </c>
      <c r="D144" s="39"/>
      <c r="E144" s="39" t="s">
        <v>399</v>
      </c>
      <c r="F144" s="39" t="s">
        <v>25</v>
      </c>
      <c r="G144" s="1"/>
      <c r="H144" s="43"/>
      <c r="I144" t="str">
        <f>IFERROR(VLOOKUP(Requirements_Response[[#This Row],[Offeror Response]], Response_Descriptions[],4, FALSE), "")</f>
        <v/>
      </c>
      <c r="L144" t="str">
        <f>IF(Requirements_Response[[#This Row],[Manual Review]] &lt;&gt; "", Requirements_Response[[#This Row],[Manual Review]], IF(Requirements_Response[[#This Row],[Automated Review]]="Review",  Requirements_Response[[#This Row],[Manual Review]], Requirements_Response[[#This Row],[Automated Review]]))</f>
        <v/>
      </c>
      <c r="M144" t="str">
        <f>IF(Requirements_Response[[#This Row],[Final Evaluation]]="Meets Requirement", 1, IF(Requirements_Response[[#This Row],[Final Evaluation]]="Does Not Meet Requirement", 0, ""))</f>
        <v/>
      </c>
    </row>
    <row r="145" spans="2:13" ht="31.5">
      <c r="B145" s="35" t="s">
        <v>400</v>
      </c>
      <c r="C145" s="36" t="s">
        <v>401</v>
      </c>
      <c r="D145" s="36"/>
      <c r="E145" s="36"/>
      <c r="F145" s="36"/>
      <c r="G145" s="41"/>
      <c r="H145" s="42"/>
      <c r="I145" s="37" t="str">
        <f>IFERROR(VLOOKUP(Requirements_Response[[#This Row],[Offeror Response]], Response_Descriptions[],4, FALSE), "")</f>
        <v/>
      </c>
      <c r="J145" s="37"/>
      <c r="K145" s="37"/>
      <c r="L145" s="37" t="str">
        <f>IF(Requirements_Response[[#This Row],[Manual Review]] &lt;&gt; "", Requirements_Response[[#This Row],[Manual Review]], IF(Requirements_Response[[#This Row],[Automated Review]]="Review",  Requirements_Response[[#This Row],[Manual Review]], Requirements_Response[[#This Row],[Automated Review]]))</f>
        <v/>
      </c>
      <c r="M145" s="37" t="str">
        <f>IF(Requirements_Response[[#This Row],[Final Evaluation]]="Meets Requirement", 1, IF(Requirements_Response[[#This Row],[Final Evaluation]]="Does Not Meet Requirement", 0, ""))</f>
        <v/>
      </c>
    </row>
    <row r="146" spans="2:13" ht="81" customHeight="1">
      <c r="B146" s="38" t="s">
        <v>402</v>
      </c>
      <c r="C146" s="39" t="s">
        <v>401</v>
      </c>
      <c r="D146" s="39" t="s">
        <v>403</v>
      </c>
      <c r="E146" s="39" t="s">
        <v>404</v>
      </c>
      <c r="F146" s="39" t="s">
        <v>25</v>
      </c>
      <c r="G146" s="1"/>
      <c r="H146" s="43"/>
      <c r="I146" t="str">
        <f>IFERROR(VLOOKUP(Requirements_Response[[#This Row],[Offeror Response]], Response_Descriptions[],4, FALSE), "")</f>
        <v/>
      </c>
      <c r="L146" t="str">
        <f>IF(Requirements_Response[[#This Row],[Manual Review]] &lt;&gt; "", Requirements_Response[[#This Row],[Manual Review]], IF(Requirements_Response[[#This Row],[Automated Review]]="Review",  Requirements_Response[[#This Row],[Manual Review]], Requirements_Response[[#This Row],[Automated Review]]))</f>
        <v/>
      </c>
      <c r="M146" t="str">
        <f>IF(Requirements_Response[[#This Row],[Final Evaluation]]="Meets Requirement", 1, IF(Requirements_Response[[#This Row],[Final Evaluation]]="Does Not Meet Requirement", 0, ""))</f>
        <v/>
      </c>
    </row>
    <row r="147" spans="2:13" ht="51" customHeight="1">
      <c r="B147" s="38" t="s">
        <v>405</v>
      </c>
      <c r="C147" s="39" t="s">
        <v>401</v>
      </c>
      <c r="D147" s="39" t="s">
        <v>406</v>
      </c>
      <c r="E147" s="39" t="s">
        <v>407</v>
      </c>
      <c r="F147" s="39" t="s">
        <v>25</v>
      </c>
      <c r="G147" s="1"/>
      <c r="H147" s="43"/>
      <c r="I147" t="str">
        <f>IFERROR(VLOOKUP(Requirements_Response[[#This Row],[Offeror Response]], Response_Descriptions[],4, FALSE), "")</f>
        <v/>
      </c>
      <c r="L147" t="str">
        <f>IF(Requirements_Response[[#This Row],[Manual Review]] &lt;&gt; "", Requirements_Response[[#This Row],[Manual Review]], IF(Requirements_Response[[#This Row],[Automated Review]]="Review",  Requirements_Response[[#This Row],[Manual Review]], Requirements_Response[[#This Row],[Automated Review]]))</f>
        <v/>
      </c>
      <c r="M147" t="str">
        <f>IF(Requirements_Response[[#This Row],[Final Evaluation]]="Meets Requirement", 1, IF(Requirements_Response[[#This Row],[Final Evaluation]]="Does Not Meet Requirement", 0, ""))</f>
        <v/>
      </c>
    </row>
    <row r="148" spans="2:13" ht="51" customHeight="1">
      <c r="B148" s="38" t="s">
        <v>408</v>
      </c>
      <c r="C148" s="39" t="s">
        <v>401</v>
      </c>
      <c r="D148" s="39" t="s">
        <v>409</v>
      </c>
      <c r="E148" s="39" t="s">
        <v>410</v>
      </c>
      <c r="F148" s="39" t="s">
        <v>25</v>
      </c>
      <c r="G148" s="1"/>
      <c r="H148" s="43"/>
      <c r="I148" t="str">
        <f>IFERROR(VLOOKUP(Requirements_Response[[#This Row],[Offeror Response]], Response_Descriptions[],4, FALSE), "")</f>
        <v/>
      </c>
      <c r="L148" t="str">
        <f>IF(Requirements_Response[[#This Row],[Manual Review]] &lt;&gt; "", Requirements_Response[[#This Row],[Manual Review]], IF(Requirements_Response[[#This Row],[Automated Review]]="Review",  Requirements_Response[[#This Row],[Manual Review]], Requirements_Response[[#This Row],[Automated Review]]))</f>
        <v/>
      </c>
      <c r="M148" t="str">
        <f>IF(Requirements_Response[[#This Row],[Final Evaluation]]="Meets Requirement", 1, IF(Requirements_Response[[#This Row],[Final Evaluation]]="Does Not Meet Requirement", 0, ""))</f>
        <v/>
      </c>
    </row>
    <row r="149" spans="2:13" ht="84.75" customHeight="1">
      <c r="B149" s="38" t="s">
        <v>411</v>
      </c>
      <c r="C149" s="39" t="s">
        <v>401</v>
      </c>
      <c r="D149" s="39" t="s">
        <v>412</v>
      </c>
      <c r="E149" s="39" t="s">
        <v>413</v>
      </c>
      <c r="F149" s="39" t="s">
        <v>25</v>
      </c>
      <c r="G149" s="1"/>
      <c r="H149" s="43"/>
      <c r="I149" t="str">
        <f>IFERROR(VLOOKUP(Requirements_Response[[#This Row],[Offeror Response]], Response_Descriptions[],4, FALSE), "")</f>
        <v/>
      </c>
      <c r="L149" t="str">
        <f>IF(Requirements_Response[[#This Row],[Manual Review]] &lt;&gt; "", Requirements_Response[[#This Row],[Manual Review]], IF(Requirements_Response[[#This Row],[Automated Review]]="Review",  Requirements_Response[[#This Row],[Manual Review]], Requirements_Response[[#This Row],[Automated Review]]))</f>
        <v/>
      </c>
      <c r="M149" t="str">
        <f>IF(Requirements_Response[[#This Row],[Final Evaluation]]="Meets Requirement", 1, IF(Requirements_Response[[#This Row],[Final Evaluation]]="Does Not Meet Requirement", 0, ""))</f>
        <v/>
      </c>
    </row>
    <row r="150" spans="2:13" ht="88.5" customHeight="1">
      <c r="B150" s="38" t="s">
        <v>414</v>
      </c>
      <c r="C150" s="39" t="s">
        <v>401</v>
      </c>
      <c r="D150" s="39" t="s">
        <v>415</v>
      </c>
      <c r="E150" s="39" t="s">
        <v>416</v>
      </c>
      <c r="F150" s="39" t="s">
        <v>25</v>
      </c>
      <c r="G150" s="1"/>
      <c r="H150" s="43"/>
      <c r="I150" t="str">
        <f>IFERROR(VLOOKUP(Requirements_Response[[#This Row],[Offeror Response]], Response_Descriptions[],4, FALSE), "")</f>
        <v/>
      </c>
      <c r="L150" t="str">
        <f>IF(Requirements_Response[[#This Row],[Manual Review]] &lt;&gt; "", Requirements_Response[[#This Row],[Manual Review]], IF(Requirements_Response[[#This Row],[Automated Review]]="Review",  Requirements_Response[[#This Row],[Manual Review]], Requirements_Response[[#This Row],[Automated Review]]))</f>
        <v/>
      </c>
      <c r="M150" t="str">
        <f>IF(Requirements_Response[[#This Row],[Final Evaluation]]="Meets Requirement", 1, IF(Requirements_Response[[#This Row],[Final Evaluation]]="Does Not Meet Requirement", 0, ""))</f>
        <v/>
      </c>
    </row>
    <row r="151" spans="2:13" ht="68.25" customHeight="1">
      <c r="B151" s="38" t="s">
        <v>417</v>
      </c>
      <c r="C151" s="39" t="s">
        <v>401</v>
      </c>
      <c r="D151" s="39" t="s">
        <v>418</v>
      </c>
      <c r="E151" s="39" t="s">
        <v>419</v>
      </c>
      <c r="F151" s="39" t="s">
        <v>25</v>
      </c>
      <c r="G151" s="1"/>
      <c r="H151" s="43"/>
      <c r="I151" t="str">
        <f>IFERROR(VLOOKUP(Requirements_Response[[#This Row],[Offeror Response]], Response_Descriptions[],4, FALSE), "")</f>
        <v/>
      </c>
      <c r="L151" t="str">
        <f>IF(Requirements_Response[[#This Row],[Manual Review]] &lt;&gt; "", Requirements_Response[[#This Row],[Manual Review]], IF(Requirements_Response[[#This Row],[Automated Review]]="Review",  Requirements_Response[[#This Row],[Manual Review]], Requirements_Response[[#This Row],[Automated Review]]))</f>
        <v/>
      </c>
      <c r="M151" t="str">
        <f>IF(Requirements_Response[[#This Row],[Final Evaluation]]="Meets Requirement", 1, IF(Requirements_Response[[#This Row],[Final Evaluation]]="Does Not Meet Requirement", 0, ""))</f>
        <v/>
      </c>
    </row>
    <row r="152" spans="2:13" ht="31.5">
      <c r="B152" s="38" t="s">
        <v>420</v>
      </c>
      <c r="C152" s="39" t="s">
        <v>401</v>
      </c>
      <c r="D152" s="39" t="s">
        <v>421</v>
      </c>
      <c r="E152" s="39" t="s">
        <v>422</v>
      </c>
      <c r="F152" s="39" t="s">
        <v>25</v>
      </c>
      <c r="G152" s="1"/>
      <c r="H152" s="43"/>
      <c r="I152" t="str">
        <f>IFERROR(VLOOKUP(Requirements_Response[[#This Row],[Offeror Response]], Response_Descriptions[],4, FALSE), "")</f>
        <v/>
      </c>
      <c r="L152" t="str">
        <f>IF(Requirements_Response[[#This Row],[Manual Review]] &lt;&gt; "", Requirements_Response[[#This Row],[Manual Review]], IF(Requirements_Response[[#This Row],[Automated Review]]="Review",  Requirements_Response[[#This Row],[Manual Review]], Requirements_Response[[#This Row],[Automated Review]]))</f>
        <v/>
      </c>
      <c r="M152" t="str">
        <f>IF(Requirements_Response[[#This Row],[Final Evaluation]]="Meets Requirement", 1, IF(Requirements_Response[[#This Row],[Final Evaluation]]="Does Not Meet Requirement", 0, ""))</f>
        <v/>
      </c>
    </row>
    <row r="153" spans="2:13" ht="48" customHeight="1">
      <c r="B153" s="38" t="s">
        <v>423</v>
      </c>
      <c r="C153" s="39" t="s">
        <v>401</v>
      </c>
      <c r="D153" s="39" t="s">
        <v>424</v>
      </c>
      <c r="E153" s="39" t="s">
        <v>425</v>
      </c>
      <c r="F153" s="39" t="s">
        <v>25</v>
      </c>
      <c r="G153" s="1"/>
      <c r="H153" s="43"/>
      <c r="I153" t="str">
        <f>IFERROR(VLOOKUP(Requirements_Response[[#This Row],[Offeror Response]], Response_Descriptions[],4, FALSE), "")</f>
        <v/>
      </c>
      <c r="L153" t="str">
        <f>IF(Requirements_Response[[#This Row],[Manual Review]] &lt;&gt; "", Requirements_Response[[#This Row],[Manual Review]], IF(Requirements_Response[[#This Row],[Automated Review]]="Review",  Requirements_Response[[#This Row],[Manual Review]], Requirements_Response[[#This Row],[Automated Review]]))</f>
        <v/>
      </c>
      <c r="M153" t="str">
        <f>IF(Requirements_Response[[#This Row],[Final Evaluation]]="Meets Requirement", 1, IF(Requirements_Response[[#This Row],[Final Evaluation]]="Does Not Meet Requirement", 0, ""))</f>
        <v/>
      </c>
    </row>
    <row r="154" spans="2:13" ht="84.75" customHeight="1">
      <c r="B154" s="38" t="s">
        <v>426</v>
      </c>
      <c r="C154" s="39" t="s">
        <v>401</v>
      </c>
      <c r="D154" s="39" t="s">
        <v>427</v>
      </c>
      <c r="E154" s="39" t="s">
        <v>428</v>
      </c>
      <c r="F154" s="39" t="s">
        <v>25</v>
      </c>
      <c r="G154" s="1"/>
      <c r="H154" s="43"/>
      <c r="I154" t="str">
        <f>IFERROR(VLOOKUP(Requirements_Response[[#This Row],[Offeror Response]], Response_Descriptions[],4, FALSE), "")</f>
        <v/>
      </c>
      <c r="L154" t="str">
        <f>IF(Requirements_Response[[#This Row],[Manual Review]] &lt;&gt; "", Requirements_Response[[#This Row],[Manual Review]], IF(Requirements_Response[[#This Row],[Automated Review]]="Review",  Requirements_Response[[#This Row],[Manual Review]], Requirements_Response[[#This Row],[Automated Review]]))</f>
        <v/>
      </c>
      <c r="M154" t="str">
        <f>IF(Requirements_Response[[#This Row],[Final Evaluation]]="Meets Requirement", 1, IF(Requirements_Response[[#This Row],[Final Evaluation]]="Does Not Meet Requirement", 0, ""))</f>
        <v/>
      </c>
    </row>
    <row r="155" spans="2:13" ht="53.25" customHeight="1">
      <c r="B155" s="38" t="s">
        <v>429</v>
      </c>
      <c r="C155" s="39" t="s">
        <v>401</v>
      </c>
      <c r="D155" s="39" t="s">
        <v>430</v>
      </c>
      <c r="E155" s="39" t="s">
        <v>431</v>
      </c>
      <c r="F155" s="39" t="s">
        <v>25</v>
      </c>
      <c r="G155" s="1"/>
      <c r="H155" s="43"/>
      <c r="I155" t="str">
        <f>IFERROR(VLOOKUP(Requirements_Response[[#This Row],[Offeror Response]], Response_Descriptions[],4, FALSE), "")</f>
        <v/>
      </c>
      <c r="L155" t="str">
        <f>IF(Requirements_Response[[#This Row],[Manual Review]] &lt;&gt; "", Requirements_Response[[#This Row],[Manual Review]], IF(Requirements_Response[[#This Row],[Automated Review]]="Review",  Requirements_Response[[#This Row],[Manual Review]], Requirements_Response[[#This Row],[Automated Review]]))</f>
        <v/>
      </c>
      <c r="M155" t="str">
        <f>IF(Requirements_Response[[#This Row],[Final Evaluation]]="Meets Requirement", 1, IF(Requirements_Response[[#This Row],[Final Evaluation]]="Does Not Meet Requirement", 0, ""))</f>
        <v/>
      </c>
    </row>
    <row r="156" spans="2:13" ht="88.5" customHeight="1">
      <c r="B156" s="38" t="s">
        <v>432</v>
      </c>
      <c r="C156" s="39" t="s">
        <v>401</v>
      </c>
      <c r="D156" s="39" t="s">
        <v>433</v>
      </c>
      <c r="E156" s="39" t="s">
        <v>434</v>
      </c>
      <c r="F156" s="39" t="s">
        <v>25</v>
      </c>
      <c r="G156" s="1"/>
      <c r="H156" s="43"/>
      <c r="I156" t="str">
        <f>IFERROR(VLOOKUP(Requirements_Response[[#This Row],[Offeror Response]], Response_Descriptions[],4, FALSE), "")</f>
        <v/>
      </c>
      <c r="L156" t="str">
        <f>IF(Requirements_Response[[#This Row],[Manual Review]] &lt;&gt; "", Requirements_Response[[#This Row],[Manual Review]], IF(Requirements_Response[[#This Row],[Automated Review]]="Review",  Requirements_Response[[#This Row],[Manual Review]], Requirements_Response[[#This Row],[Automated Review]]))</f>
        <v/>
      </c>
      <c r="M156" t="str">
        <f>IF(Requirements_Response[[#This Row],[Final Evaluation]]="Meets Requirement", 1, IF(Requirements_Response[[#This Row],[Final Evaluation]]="Does Not Meet Requirement", 0, ""))</f>
        <v/>
      </c>
    </row>
    <row r="157" spans="2:13" ht="31.5">
      <c r="B157" s="38" t="s">
        <v>435</v>
      </c>
      <c r="C157" s="39" t="s">
        <v>401</v>
      </c>
      <c r="D157" s="39" t="s">
        <v>436</v>
      </c>
      <c r="E157" s="39" t="s">
        <v>437</v>
      </c>
      <c r="F157" s="39" t="s">
        <v>25</v>
      </c>
      <c r="G157" s="1"/>
      <c r="H157" s="43"/>
      <c r="I157" t="str">
        <f>IFERROR(VLOOKUP(Requirements_Response[[#This Row],[Offeror Response]], Response_Descriptions[],4, FALSE), "")</f>
        <v/>
      </c>
      <c r="L157" t="str">
        <f>IF(Requirements_Response[[#This Row],[Manual Review]] &lt;&gt; "", Requirements_Response[[#This Row],[Manual Review]], IF(Requirements_Response[[#This Row],[Automated Review]]="Review",  Requirements_Response[[#This Row],[Manual Review]], Requirements_Response[[#This Row],[Automated Review]]))</f>
        <v/>
      </c>
      <c r="M157" t="str">
        <f>IF(Requirements_Response[[#This Row],[Final Evaluation]]="Meets Requirement", 1, IF(Requirements_Response[[#This Row],[Final Evaluation]]="Does Not Meet Requirement", 0, ""))</f>
        <v/>
      </c>
    </row>
    <row r="158" spans="2:13" ht="31.5">
      <c r="B158" s="38" t="s">
        <v>438</v>
      </c>
      <c r="C158" s="39" t="s">
        <v>401</v>
      </c>
      <c r="D158" s="39" t="s">
        <v>439</v>
      </c>
      <c r="E158" s="39" t="s">
        <v>440</v>
      </c>
      <c r="F158" s="39" t="s">
        <v>25</v>
      </c>
      <c r="G158" s="1"/>
      <c r="H158" s="43"/>
      <c r="I158" t="str">
        <f>IFERROR(VLOOKUP(Requirements_Response[[#This Row],[Offeror Response]], Response_Descriptions[],4, FALSE), "")</f>
        <v/>
      </c>
      <c r="L158" t="str">
        <f>IF(Requirements_Response[[#This Row],[Manual Review]] &lt;&gt; "", Requirements_Response[[#This Row],[Manual Review]], IF(Requirements_Response[[#This Row],[Automated Review]]="Review",  Requirements_Response[[#This Row],[Manual Review]], Requirements_Response[[#This Row],[Automated Review]]))</f>
        <v/>
      </c>
      <c r="M158" t="str">
        <f>IF(Requirements_Response[[#This Row],[Final Evaluation]]="Meets Requirement", 1, IF(Requirements_Response[[#This Row],[Final Evaluation]]="Does Not Meet Requirement", 0, ""))</f>
        <v/>
      </c>
    </row>
    <row r="159" spans="2:13" ht="47.25">
      <c r="B159" s="38" t="s">
        <v>441</v>
      </c>
      <c r="C159" s="39" t="s">
        <v>401</v>
      </c>
      <c r="D159" s="39" t="s">
        <v>442</v>
      </c>
      <c r="E159" s="39" t="s">
        <v>443</v>
      </c>
      <c r="F159" s="39" t="s">
        <v>25</v>
      </c>
      <c r="G159" s="1"/>
      <c r="H159" s="43"/>
      <c r="I159" t="str">
        <f>IFERROR(VLOOKUP(Requirements_Response[[#This Row],[Offeror Response]], Response_Descriptions[],4, FALSE), "")</f>
        <v/>
      </c>
      <c r="L159" t="str">
        <f>IF(Requirements_Response[[#This Row],[Manual Review]] &lt;&gt; "", Requirements_Response[[#This Row],[Manual Review]], IF(Requirements_Response[[#This Row],[Automated Review]]="Review",  Requirements_Response[[#This Row],[Manual Review]], Requirements_Response[[#This Row],[Automated Review]]))</f>
        <v/>
      </c>
      <c r="M159" t="str">
        <f>IF(Requirements_Response[[#This Row],[Final Evaluation]]="Meets Requirement", 1, IF(Requirements_Response[[#This Row],[Final Evaluation]]="Does Not Meet Requirement", 0, ""))</f>
        <v/>
      </c>
    </row>
    <row r="160" spans="2:13" ht="31.5">
      <c r="B160" s="38" t="s">
        <v>444</v>
      </c>
      <c r="C160" s="39" t="s">
        <v>401</v>
      </c>
      <c r="D160" s="39" t="s">
        <v>445</v>
      </c>
      <c r="E160" s="39" t="s">
        <v>446</v>
      </c>
      <c r="F160" s="39" t="s">
        <v>25</v>
      </c>
      <c r="G160" s="1"/>
      <c r="H160" s="43"/>
      <c r="I160" t="str">
        <f>IFERROR(VLOOKUP(Requirements_Response[[#This Row],[Offeror Response]], Response_Descriptions[],4, FALSE), "")</f>
        <v/>
      </c>
      <c r="L160" t="str">
        <f>IF(Requirements_Response[[#This Row],[Manual Review]] &lt;&gt; "", Requirements_Response[[#This Row],[Manual Review]], IF(Requirements_Response[[#This Row],[Automated Review]]="Review",  Requirements_Response[[#This Row],[Manual Review]], Requirements_Response[[#This Row],[Automated Review]]))</f>
        <v/>
      </c>
      <c r="M160" t="str">
        <f>IF(Requirements_Response[[#This Row],[Final Evaluation]]="Meets Requirement", 1, IF(Requirements_Response[[#This Row],[Final Evaluation]]="Does Not Meet Requirement", 0, ""))</f>
        <v/>
      </c>
    </row>
    <row r="161" spans="2:13" ht="67.5" customHeight="1">
      <c r="B161" s="38" t="s">
        <v>447</v>
      </c>
      <c r="C161" s="39" t="s">
        <v>401</v>
      </c>
      <c r="D161" s="39" t="s">
        <v>448</v>
      </c>
      <c r="E161" s="39" t="s">
        <v>449</v>
      </c>
      <c r="F161" s="39" t="s">
        <v>25</v>
      </c>
      <c r="G161" s="1"/>
      <c r="H161" s="43"/>
      <c r="I161" t="str">
        <f>IFERROR(VLOOKUP(Requirements_Response[[#This Row],[Offeror Response]], Response_Descriptions[],4, FALSE), "")</f>
        <v/>
      </c>
      <c r="L161" t="str">
        <f>IF(Requirements_Response[[#This Row],[Manual Review]] &lt;&gt; "", Requirements_Response[[#This Row],[Manual Review]], IF(Requirements_Response[[#This Row],[Automated Review]]="Review",  Requirements_Response[[#This Row],[Manual Review]], Requirements_Response[[#This Row],[Automated Review]]))</f>
        <v/>
      </c>
      <c r="M161" t="str">
        <f>IF(Requirements_Response[[#This Row],[Final Evaluation]]="Meets Requirement", 1, IF(Requirements_Response[[#This Row],[Final Evaluation]]="Does Not Meet Requirement", 0, ""))</f>
        <v/>
      </c>
    </row>
    <row r="162" spans="2:13" ht="47.25">
      <c r="B162" s="38" t="s">
        <v>450</v>
      </c>
      <c r="C162" s="39" t="s">
        <v>401</v>
      </c>
      <c r="D162" s="39" t="s">
        <v>451</v>
      </c>
      <c r="E162" s="39" t="s">
        <v>452</v>
      </c>
      <c r="F162" s="39" t="s">
        <v>25</v>
      </c>
      <c r="G162" s="1"/>
      <c r="H162" s="43"/>
      <c r="I162" t="str">
        <f>IFERROR(VLOOKUP(Requirements_Response[[#This Row],[Offeror Response]], Response_Descriptions[],4, FALSE), "")</f>
        <v/>
      </c>
      <c r="L162" t="str">
        <f>IF(Requirements_Response[[#This Row],[Manual Review]] &lt;&gt; "", Requirements_Response[[#This Row],[Manual Review]], IF(Requirements_Response[[#This Row],[Automated Review]]="Review",  Requirements_Response[[#This Row],[Manual Review]], Requirements_Response[[#This Row],[Automated Review]]))</f>
        <v/>
      </c>
      <c r="M162" t="str">
        <f>IF(Requirements_Response[[#This Row],[Final Evaluation]]="Meets Requirement", 1, IF(Requirements_Response[[#This Row],[Final Evaluation]]="Does Not Meet Requirement", 0, ""))</f>
        <v/>
      </c>
    </row>
    <row r="163" spans="2:13" ht="47.25">
      <c r="B163" s="38" t="s">
        <v>453</v>
      </c>
      <c r="C163" s="39" t="s">
        <v>401</v>
      </c>
      <c r="D163" s="39" t="s">
        <v>454</v>
      </c>
      <c r="E163" s="39" t="s">
        <v>455</v>
      </c>
      <c r="F163" s="39" t="s">
        <v>25</v>
      </c>
      <c r="G163" s="1"/>
      <c r="H163" s="43"/>
      <c r="I163" t="str">
        <f>IFERROR(VLOOKUP(Requirements_Response[[#This Row],[Offeror Response]], Response_Descriptions[],4, FALSE), "")</f>
        <v/>
      </c>
      <c r="L163" t="str">
        <f>IF(Requirements_Response[[#This Row],[Manual Review]] &lt;&gt; "", Requirements_Response[[#This Row],[Manual Review]], IF(Requirements_Response[[#This Row],[Automated Review]]="Review",  Requirements_Response[[#This Row],[Manual Review]], Requirements_Response[[#This Row],[Automated Review]]))</f>
        <v/>
      </c>
      <c r="M163" t="str">
        <f>IF(Requirements_Response[[#This Row],[Final Evaluation]]="Meets Requirement", 1, IF(Requirements_Response[[#This Row],[Final Evaluation]]="Does Not Meet Requirement", 0, ""))</f>
        <v/>
      </c>
    </row>
    <row r="164" spans="2:13" ht="53.25" customHeight="1">
      <c r="B164" s="38" t="s">
        <v>456</v>
      </c>
      <c r="C164" s="39" t="s">
        <v>401</v>
      </c>
      <c r="D164" s="39" t="s">
        <v>457</v>
      </c>
      <c r="E164" s="39" t="s">
        <v>458</v>
      </c>
      <c r="F164" s="39" t="s">
        <v>25</v>
      </c>
      <c r="G164" s="1"/>
      <c r="H164" s="43"/>
      <c r="I164" t="str">
        <f>IFERROR(VLOOKUP(Requirements_Response[[#This Row],[Offeror Response]], Response_Descriptions[],4, FALSE), "")</f>
        <v/>
      </c>
      <c r="L164" t="str">
        <f>IF(Requirements_Response[[#This Row],[Manual Review]] &lt;&gt; "", Requirements_Response[[#This Row],[Manual Review]], IF(Requirements_Response[[#This Row],[Automated Review]]="Review",  Requirements_Response[[#This Row],[Manual Review]], Requirements_Response[[#This Row],[Automated Review]]))</f>
        <v/>
      </c>
      <c r="M164" t="str">
        <f>IF(Requirements_Response[[#This Row],[Final Evaluation]]="Meets Requirement", 1, IF(Requirements_Response[[#This Row],[Final Evaluation]]="Does Not Meet Requirement", 0, ""))</f>
        <v/>
      </c>
    </row>
    <row r="165" spans="2:13">
      <c r="B165" s="35" t="s">
        <v>459</v>
      </c>
      <c r="C165" s="36" t="s">
        <v>460</v>
      </c>
      <c r="D165" s="36"/>
      <c r="E165" s="36"/>
      <c r="F165" s="36"/>
      <c r="G165" s="41"/>
      <c r="H165" s="42"/>
      <c r="I165" s="37" t="str">
        <f>IFERROR(VLOOKUP(Requirements_Response[[#This Row],[Offeror Response]], Response_Descriptions[],4, FALSE), "")</f>
        <v/>
      </c>
      <c r="J165" s="37"/>
      <c r="K165" s="37"/>
      <c r="L165" s="37" t="str">
        <f>IF(Requirements_Response[[#This Row],[Manual Review]] &lt;&gt; "", Requirements_Response[[#This Row],[Manual Review]], IF(Requirements_Response[[#This Row],[Automated Review]]="Review",  Requirements_Response[[#This Row],[Manual Review]], Requirements_Response[[#This Row],[Automated Review]]))</f>
        <v/>
      </c>
      <c r="M165" s="37" t="str">
        <f>IF(Requirements_Response[[#This Row],[Final Evaluation]]="Meets Requirement", 1, IF(Requirements_Response[[#This Row],[Final Evaluation]]="Does Not Meet Requirement", 0, ""))</f>
        <v/>
      </c>
    </row>
    <row r="166" spans="2:13" ht="51" customHeight="1">
      <c r="B166" s="38" t="s">
        <v>461</v>
      </c>
      <c r="C166" s="39" t="s">
        <v>460</v>
      </c>
      <c r="D166" s="39" t="s">
        <v>462</v>
      </c>
      <c r="E166" s="39" t="s">
        <v>463</v>
      </c>
      <c r="F166" s="39" t="s">
        <v>25</v>
      </c>
      <c r="G166" s="1"/>
      <c r="H166" s="43"/>
      <c r="I166" t="str">
        <f>IFERROR(VLOOKUP(Requirements_Response[[#This Row],[Offeror Response]], Response_Descriptions[],4, FALSE), "")</f>
        <v/>
      </c>
      <c r="L166" t="str">
        <f>IF(Requirements_Response[[#This Row],[Manual Review]] &lt;&gt; "", Requirements_Response[[#This Row],[Manual Review]], IF(Requirements_Response[[#This Row],[Automated Review]]="Review",  Requirements_Response[[#This Row],[Manual Review]], Requirements_Response[[#This Row],[Automated Review]]))</f>
        <v/>
      </c>
      <c r="M166" t="str">
        <f>IF(Requirements_Response[[#This Row],[Final Evaluation]]="Meets Requirement", 1, IF(Requirements_Response[[#This Row],[Final Evaluation]]="Does Not Meet Requirement", 0, ""))</f>
        <v/>
      </c>
    </row>
    <row r="167" spans="2:13" ht="67.5" customHeight="1">
      <c r="B167" s="38" t="s">
        <v>464</v>
      </c>
      <c r="C167" s="39" t="s">
        <v>460</v>
      </c>
      <c r="D167" s="39" t="s">
        <v>465</v>
      </c>
      <c r="E167" s="39" t="s">
        <v>466</v>
      </c>
      <c r="F167" s="39" t="s">
        <v>25</v>
      </c>
      <c r="G167" s="1"/>
      <c r="H167" s="43"/>
      <c r="I167" t="str">
        <f>IFERROR(VLOOKUP(Requirements_Response[[#This Row],[Offeror Response]], Response_Descriptions[],4, FALSE), "")</f>
        <v/>
      </c>
      <c r="L167" t="str">
        <f>IF(Requirements_Response[[#This Row],[Manual Review]] &lt;&gt; "", Requirements_Response[[#This Row],[Manual Review]], IF(Requirements_Response[[#This Row],[Automated Review]]="Review",  Requirements_Response[[#This Row],[Manual Review]], Requirements_Response[[#This Row],[Automated Review]]))</f>
        <v/>
      </c>
      <c r="M167" t="str">
        <f>IF(Requirements_Response[[#This Row],[Final Evaluation]]="Meets Requirement", 1, IF(Requirements_Response[[#This Row],[Final Evaluation]]="Does Not Meet Requirement", 0, ""))</f>
        <v/>
      </c>
    </row>
    <row r="168" spans="2:13" ht="63">
      <c r="B168" s="38" t="s">
        <v>467</v>
      </c>
      <c r="C168" s="39" t="s">
        <v>460</v>
      </c>
      <c r="D168" s="39" t="s">
        <v>468</v>
      </c>
      <c r="E168" s="39" t="s">
        <v>469</v>
      </c>
      <c r="F168" s="39" t="s">
        <v>25</v>
      </c>
      <c r="G168" s="1"/>
      <c r="H168" s="43"/>
      <c r="I168" t="str">
        <f>IFERROR(VLOOKUP(Requirements_Response[[#This Row],[Offeror Response]], Response_Descriptions[],4, FALSE), "")</f>
        <v/>
      </c>
      <c r="L168" t="str">
        <f>IF(Requirements_Response[[#This Row],[Manual Review]] &lt;&gt; "", Requirements_Response[[#This Row],[Manual Review]], IF(Requirements_Response[[#This Row],[Automated Review]]="Review",  Requirements_Response[[#This Row],[Manual Review]], Requirements_Response[[#This Row],[Automated Review]]))</f>
        <v/>
      </c>
      <c r="M168" t="str">
        <f>IF(Requirements_Response[[#This Row],[Final Evaluation]]="Meets Requirement", 1, IF(Requirements_Response[[#This Row],[Final Evaluation]]="Does Not Meet Requirement", 0, ""))</f>
        <v/>
      </c>
    </row>
    <row r="169" spans="2:13">
      <c r="B169" s="38" t="s">
        <v>470</v>
      </c>
      <c r="C169" s="39" t="s">
        <v>460</v>
      </c>
      <c r="D169" s="39" t="s">
        <v>471</v>
      </c>
      <c r="E169" s="39" t="s">
        <v>472</v>
      </c>
      <c r="F169" s="39" t="s">
        <v>25</v>
      </c>
      <c r="G169" s="1"/>
      <c r="H169" s="43"/>
      <c r="I169" t="str">
        <f>IFERROR(VLOOKUP(Requirements_Response[[#This Row],[Offeror Response]], Response_Descriptions[],4, FALSE), "")</f>
        <v/>
      </c>
      <c r="L169" t="str">
        <f>IF(Requirements_Response[[#This Row],[Manual Review]] &lt;&gt; "", Requirements_Response[[#This Row],[Manual Review]], IF(Requirements_Response[[#This Row],[Automated Review]]="Review",  Requirements_Response[[#This Row],[Manual Review]], Requirements_Response[[#This Row],[Automated Review]]))</f>
        <v/>
      </c>
      <c r="M169" t="str">
        <f>IF(Requirements_Response[[#This Row],[Final Evaluation]]="Meets Requirement", 1, IF(Requirements_Response[[#This Row],[Final Evaluation]]="Does Not Meet Requirement", 0, ""))</f>
        <v/>
      </c>
    </row>
    <row r="170" spans="2:13" ht="68.25" customHeight="1">
      <c r="B170" s="38" t="s">
        <v>473</v>
      </c>
      <c r="C170" s="39" t="s">
        <v>460</v>
      </c>
      <c r="D170" s="39" t="s">
        <v>474</v>
      </c>
      <c r="E170" s="39" t="s">
        <v>475</v>
      </c>
      <c r="F170" s="39" t="s">
        <v>25</v>
      </c>
      <c r="G170" s="1"/>
      <c r="H170" s="43"/>
      <c r="I170" t="str">
        <f>IFERROR(VLOOKUP(Requirements_Response[[#This Row],[Offeror Response]], Response_Descriptions[],4, FALSE), "")</f>
        <v/>
      </c>
      <c r="L170" t="str">
        <f>IF(Requirements_Response[[#This Row],[Manual Review]] &lt;&gt; "", Requirements_Response[[#This Row],[Manual Review]], IF(Requirements_Response[[#This Row],[Automated Review]]="Review",  Requirements_Response[[#This Row],[Manual Review]], Requirements_Response[[#This Row],[Automated Review]]))</f>
        <v/>
      </c>
      <c r="M170" t="str">
        <f>IF(Requirements_Response[[#This Row],[Final Evaluation]]="Meets Requirement", 1, IF(Requirements_Response[[#This Row],[Final Evaluation]]="Does Not Meet Requirement", 0, ""))</f>
        <v/>
      </c>
    </row>
    <row r="171" spans="2:13" ht="115.5" customHeight="1">
      <c r="B171" s="38" t="s">
        <v>476</v>
      </c>
      <c r="C171" s="39" t="s">
        <v>460</v>
      </c>
      <c r="D171" s="39" t="s">
        <v>477</v>
      </c>
      <c r="E171" s="39" t="s">
        <v>478</v>
      </c>
      <c r="F171" s="39" t="s">
        <v>25</v>
      </c>
      <c r="G171" s="1"/>
      <c r="H171" s="43"/>
      <c r="I171" t="str">
        <f>IFERROR(VLOOKUP(Requirements_Response[[#This Row],[Offeror Response]], Response_Descriptions[],4, FALSE), "")</f>
        <v/>
      </c>
      <c r="L171" t="str">
        <f>IF(Requirements_Response[[#This Row],[Manual Review]] &lt;&gt; "", Requirements_Response[[#This Row],[Manual Review]], IF(Requirements_Response[[#This Row],[Automated Review]]="Review",  Requirements_Response[[#This Row],[Manual Review]], Requirements_Response[[#This Row],[Automated Review]]))</f>
        <v/>
      </c>
      <c r="M171" t="str">
        <f>IF(Requirements_Response[[#This Row],[Final Evaluation]]="Meets Requirement", 1, IF(Requirements_Response[[#This Row],[Final Evaluation]]="Does Not Meet Requirement", 0, ""))</f>
        <v/>
      </c>
    </row>
    <row r="172" spans="2:13" ht="68.25" customHeight="1">
      <c r="B172" s="38" t="s">
        <v>479</v>
      </c>
      <c r="C172" s="39" t="s">
        <v>460</v>
      </c>
      <c r="D172" s="39" t="s">
        <v>480</v>
      </c>
      <c r="E172" s="39" t="s">
        <v>481</v>
      </c>
      <c r="F172" s="39" t="s">
        <v>25</v>
      </c>
      <c r="G172" s="1"/>
      <c r="H172" s="43"/>
      <c r="I172" t="str">
        <f>IFERROR(VLOOKUP(Requirements_Response[[#This Row],[Offeror Response]], Response_Descriptions[],4, FALSE), "")</f>
        <v/>
      </c>
      <c r="L172" t="str">
        <f>IF(Requirements_Response[[#This Row],[Manual Review]] &lt;&gt; "", Requirements_Response[[#This Row],[Manual Review]], IF(Requirements_Response[[#This Row],[Automated Review]]="Review",  Requirements_Response[[#This Row],[Manual Review]], Requirements_Response[[#This Row],[Automated Review]]))</f>
        <v/>
      </c>
      <c r="M172" t="str">
        <f>IF(Requirements_Response[[#This Row],[Final Evaluation]]="Meets Requirement", 1, IF(Requirements_Response[[#This Row],[Final Evaluation]]="Does Not Meet Requirement", 0, ""))</f>
        <v/>
      </c>
    </row>
    <row r="173" spans="2:13">
      <c r="B173" s="38"/>
      <c r="C173" s="39"/>
      <c r="D173" s="39"/>
      <c r="E173" s="39"/>
      <c r="F173" s="39"/>
      <c r="G173" s="1"/>
      <c r="H173" s="43"/>
    </row>
    <row r="174" spans="2:13" ht="100.5" customHeight="1">
      <c r="B174" s="38" t="s">
        <v>482</v>
      </c>
      <c r="C174" s="39" t="s">
        <v>460</v>
      </c>
      <c r="D174" s="39" t="s">
        <v>483</v>
      </c>
      <c r="E174" s="39" t="s">
        <v>484</v>
      </c>
      <c r="F174" s="39" t="s">
        <v>25</v>
      </c>
      <c r="G174" s="1"/>
      <c r="H174" s="43"/>
      <c r="I174" t="str">
        <f>IFERROR(VLOOKUP(Requirements_Response[[#This Row],[Offeror Response]], Response_Descriptions[],4, FALSE), "")</f>
        <v/>
      </c>
      <c r="L174" t="str">
        <f>IF(Requirements_Response[[#This Row],[Manual Review]] &lt;&gt; "", Requirements_Response[[#This Row],[Manual Review]], IF(Requirements_Response[[#This Row],[Automated Review]]="Review",  Requirements_Response[[#This Row],[Manual Review]], Requirements_Response[[#This Row],[Automated Review]]))</f>
        <v/>
      </c>
      <c r="M174" t="str">
        <f>IF(Requirements_Response[[#This Row],[Final Evaluation]]="Meets Requirement", 1, IF(Requirements_Response[[#This Row],[Final Evaluation]]="Does Not Meet Requirement", 0, ""))</f>
        <v/>
      </c>
    </row>
    <row r="175" spans="2:13">
      <c r="B175" s="35" t="s">
        <v>485</v>
      </c>
      <c r="C175" s="36" t="s">
        <v>486</v>
      </c>
      <c r="D175" s="36"/>
      <c r="E175" s="36"/>
      <c r="F175" s="36"/>
      <c r="G175" s="41"/>
      <c r="H175" s="42"/>
      <c r="I175" s="37" t="str">
        <f>IFERROR(VLOOKUP(Requirements_Response[[#This Row],[Offeror Response]], Response_Descriptions[],4, FALSE), "")</f>
        <v/>
      </c>
      <c r="J175" s="37"/>
      <c r="K175" s="37"/>
      <c r="L175" s="37" t="str">
        <f>IF(Requirements_Response[[#This Row],[Manual Review]] &lt;&gt; "", Requirements_Response[[#This Row],[Manual Review]], IF(Requirements_Response[[#This Row],[Automated Review]]="Review",  Requirements_Response[[#This Row],[Manual Review]], Requirements_Response[[#This Row],[Automated Review]]))</f>
        <v/>
      </c>
      <c r="M175" s="37" t="str">
        <f>IF(Requirements_Response[[#This Row],[Final Evaluation]]="Meets Requirement", 1, IF(Requirements_Response[[#This Row],[Final Evaluation]]="Does Not Meet Requirement", 0, ""))</f>
        <v/>
      </c>
    </row>
    <row r="176" spans="2:13" ht="151.5" customHeight="1">
      <c r="B176" s="38" t="s">
        <v>487</v>
      </c>
      <c r="C176" s="39" t="s">
        <v>486</v>
      </c>
      <c r="D176" s="39" t="s">
        <v>488</v>
      </c>
      <c r="E176" s="39" t="s">
        <v>489</v>
      </c>
      <c r="F176" s="39" t="s">
        <v>25</v>
      </c>
      <c r="G176" s="1"/>
      <c r="H176" s="43"/>
      <c r="I176" t="str">
        <f>IFERROR(VLOOKUP(Requirements_Response[[#This Row],[Offeror Response]], Response_Descriptions[],4, FALSE), "")</f>
        <v/>
      </c>
      <c r="L176" t="str">
        <f>IF(Requirements_Response[[#This Row],[Manual Review]] &lt;&gt; "", Requirements_Response[[#This Row],[Manual Review]], IF(Requirements_Response[[#This Row],[Automated Review]]="Review",  Requirements_Response[[#This Row],[Manual Review]], Requirements_Response[[#This Row],[Automated Review]]))</f>
        <v/>
      </c>
      <c r="M176" t="str">
        <f>IF(Requirements_Response[[#This Row],[Final Evaluation]]="Meets Requirement", 1, IF(Requirements_Response[[#This Row],[Final Evaluation]]="Does Not Meet Requirement", 0, ""))</f>
        <v/>
      </c>
    </row>
    <row r="177" spans="2:13" ht="31.5">
      <c r="B177" s="38" t="s">
        <v>490</v>
      </c>
      <c r="C177" s="39" t="s">
        <v>486</v>
      </c>
      <c r="D177" s="39" t="s">
        <v>491</v>
      </c>
      <c r="E177" s="39" t="s">
        <v>492</v>
      </c>
      <c r="F177" s="39" t="s">
        <v>25</v>
      </c>
      <c r="G177" s="1"/>
      <c r="H177" s="43"/>
      <c r="I177" t="str">
        <f>IFERROR(VLOOKUP(Requirements_Response[[#This Row],[Offeror Response]], Response_Descriptions[],4, FALSE), "")</f>
        <v/>
      </c>
      <c r="L177" t="str">
        <f>IF(Requirements_Response[[#This Row],[Manual Review]] &lt;&gt; "", Requirements_Response[[#This Row],[Manual Review]], IF(Requirements_Response[[#This Row],[Automated Review]]="Review",  Requirements_Response[[#This Row],[Manual Review]], Requirements_Response[[#This Row],[Automated Review]]))</f>
        <v/>
      </c>
      <c r="M177" t="str">
        <f>IF(Requirements_Response[[#This Row],[Final Evaluation]]="Meets Requirement", 1, IF(Requirements_Response[[#This Row],[Final Evaluation]]="Does Not Meet Requirement", 0, ""))</f>
        <v/>
      </c>
    </row>
    <row r="178" spans="2:13" ht="31.5">
      <c r="B178" s="38" t="s">
        <v>493</v>
      </c>
      <c r="C178" s="39" t="s">
        <v>486</v>
      </c>
      <c r="D178" s="39" t="s">
        <v>494</v>
      </c>
      <c r="E178" s="39" t="s">
        <v>495</v>
      </c>
      <c r="F178" s="39" t="s">
        <v>25</v>
      </c>
      <c r="G178" s="1"/>
      <c r="H178" s="43"/>
      <c r="I178" t="str">
        <f>IFERROR(VLOOKUP(Requirements_Response[[#This Row],[Offeror Response]], Response_Descriptions[],4, FALSE), "")</f>
        <v/>
      </c>
      <c r="L178" t="str">
        <f>IF(Requirements_Response[[#This Row],[Manual Review]] &lt;&gt; "", Requirements_Response[[#This Row],[Manual Review]], IF(Requirements_Response[[#This Row],[Automated Review]]="Review",  Requirements_Response[[#This Row],[Manual Review]], Requirements_Response[[#This Row],[Automated Review]]))</f>
        <v/>
      </c>
      <c r="M178" t="str">
        <f>IF(Requirements_Response[[#This Row],[Final Evaluation]]="Meets Requirement", 1, IF(Requirements_Response[[#This Row],[Final Evaluation]]="Does Not Meet Requirement", 0, ""))</f>
        <v/>
      </c>
    </row>
    <row r="179" spans="2:13" ht="31.5">
      <c r="B179" s="38" t="s">
        <v>496</v>
      </c>
      <c r="C179" s="39" t="s">
        <v>486</v>
      </c>
      <c r="D179" s="39" t="s">
        <v>497</v>
      </c>
      <c r="E179" s="39" t="s">
        <v>498</v>
      </c>
      <c r="F179" s="39" t="s">
        <v>25</v>
      </c>
      <c r="G179" s="1"/>
      <c r="H179" s="43"/>
      <c r="I179" t="str">
        <f>IFERROR(VLOOKUP(Requirements_Response[[#This Row],[Offeror Response]], Response_Descriptions[],4, FALSE), "")</f>
        <v/>
      </c>
      <c r="L179" t="str">
        <f>IF(Requirements_Response[[#This Row],[Manual Review]] &lt;&gt; "", Requirements_Response[[#This Row],[Manual Review]], IF(Requirements_Response[[#This Row],[Automated Review]]="Review",  Requirements_Response[[#This Row],[Manual Review]], Requirements_Response[[#This Row],[Automated Review]]))</f>
        <v/>
      </c>
      <c r="M179" t="str">
        <f>IF(Requirements_Response[[#This Row],[Final Evaluation]]="Meets Requirement", 1, IF(Requirements_Response[[#This Row],[Final Evaluation]]="Does Not Meet Requirement", 0, ""))</f>
        <v/>
      </c>
    </row>
    <row r="180" spans="2:13" ht="31.5">
      <c r="B180" s="38" t="s">
        <v>499</v>
      </c>
      <c r="C180" s="39" t="s">
        <v>486</v>
      </c>
      <c r="D180" s="39" t="s">
        <v>500</v>
      </c>
      <c r="E180" s="39" t="s">
        <v>501</v>
      </c>
      <c r="F180" s="39" t="s">
        <v>25</v>
      </c>
      <c r="G180" s="1"/>
      <c r="H180" s="43"/>
      <c r="I180" t="str">
        <f>IFERROR(VLOOKUP(Requirements_Response[[#This Row],[Offeror Response]], Response_Descriptions[],4, FALSE), "")</f>
        <v/>
      </c>
      <c r="L180" t="str">
        <f>IF(Requirements_Response[[#This Row],[Manual Review]] &lt;&gt; "", Requirements_Response[[#This Row],[Manual Review]], IF(Requirements_Response[[#This Row],[Automated Review]]="Review",  Requirements_Response[[#This Row],[Manual Review]], Requirements_Response[[#This Row],[Automated Review]]))</f>
        <v/>
      </c>
      <c r="M180" t="str">
        <f>IF(Requirements_Response[[#This Row],[Final Evaluation]]="Meets Requirement", 1, IF(Requirements_Response[[#This Row],[Final Evaluation]]="Does Not Meet Requirement", 0, ""))</f>
        <v/>
      </c>
    </row>
    <row r="181" spans="2:13">
      <c r="B181" s="35" t="s">
        <v>502</v>
      </c>
      <c r="C181" s="36" t="s">
        <v>503</v>
      </c>
      <c r="D181" s="36"/>
      <c r="E181" s="36"/>
      <c r="F181" s="36"/>
      <c r="G181" s="41"/>
      <c r="H181" s="42"/>
      <c r="I181" s="37" t="str">
        <f>IFERROR(VLOOKUP(Requirements_Response[[#This Row],[Offeror Response]], Response_Descriptions[],4, FALSE), "")</f>
        <v/>
      </c>
      <c r="J181" s="37"/>
      <c r="K181" s="37"/>
      <c r="L181" s="37" t="str">
        <f>IF(Requirements_Response[[#This Row],[Manual Review]] &lt;&gt; "", Requirements_Response[[#This Row],[Manual Review]], IF(Requirements_Response[[#This Row],[Automated Review]]="Review",  Requirements_Response[[#This Row],[Manual Review]], Requirements_Response[[#This Row],[Automated Review]]))</f>
        <v/>
      </c>
      <c r="M181" s="37" t="str">
        <f>IF(Requirements_Response[[#This Row],[Final Evaluation]]="Meets Requirement", 1, IF(Requirements_Response[[#This Row],[Final Evaluation]]="Does Not Meet Requirement", 0, ""))</f>
        <v/>
      </c>
    </row>
    <row r="182" spans="2:13" ht="99" customHeight="1">
      <c r="B182" s="38" t="s">
        <v>504</v>
      </c>
      <c r="C182" s="39" t="s">
        <v>503</v>
      </c>
      <c r="D182" s="39" t="s">
        <v>505</v>
      </c>
      <c r="E182" s="39" t="s">
        <v>506</v>
      </c>
      <c r="F182" s="39" t="s">
        <v>25</v>
      </c>
      <c r="G182" s="1"/>
      <c r="H182" s="43"/>
      <c r="I182" t="str">
        <f>IFERROR(VLOOKUP(Requirements_Response[[#This Row],[Offeror Response]], Response_Descriptions[],4, FALSE), "")</f>
        <v/>
      </c>
      <c r="L182" t="str">
        <f>IF(Requirements_Response[[#This Row],[Manual Review]] &lt;&gt; "", Requirements_Response[[#This Row],[Manual Review]], IF(Requirements_Response[[#This Row],[Automated Review]]="Review",  Requirements_Response[[#This Row],[Manual Review]], Requirements_Response[[#This Row],[Automated Review]]))</f>
        <v/>
      </c>
      <c r="M182" t="str">
        <f>IF(Requirements_Response[[#This Row],[Final Evaluation]]="Meets Requirement", 1, IF(Requirements_Response[[#This Row],[Final Evaluation]]="Does Not Meet Requirement", 0, ""))</f>
        <v/>
      </c>
    </row>
    <row r="183" spans="2:13" ht="47.25">
      <c r="B183" s="38" t="s">
        <v>507</v>
      </c>
      <c r="C183" s="39" t="s">
        <v>503</v>
      </c>
      <c r="D183" s="39" t="s">
        <v>508</v>
      </c>
      <c r="E183" s="39" t="s">
        <v>509</v>
      </c>
      <c r="F183" s="39" t="s">
        <v>25</v>
      </c>
      <c r="G183" s="1"/>
      <c r="H183" s="43"/>
      <c r="I183" t="str">
        <f>IFERROR(VLOOKUP(Requirements_Response[[#This Row],[Offeror Response]], Response_Descriptions[],4, FALSE), "")</f>
        <v/>
      </c>
      <c r="L183" t="str">
        <f>IF(Requirements_Response[[#This Row],[Manual Review]] &lt;&gt; "", Requirements_Response[[#This Row],[Manual Review]], IF(Requirements_Response[[#This Row],[Automated Review]]="Review",  Requirements_Response[[#This Row],[Manual Review]], Requirements_Response[[#This Row],[Automated Review]]))</f>
        <v/>
      </c>
      <c r="M183" t="str">
        <f>IF(Requirements_Response[[#This Row],[Final Evaluation]]="Meets Requirement", 1, IF(Requirements_Response[[#This Row],[Final Evaluation]]="Does Not Meet Requirement", 0, ""))</f>
        <v/>
      </c>
    </row>
    <row r="184" spans="2:13" ht="31.5">
      <c r="B184" s="38" t="s">
        <v>510</v>
      </c>
      <c r="C184" s="39" t="s">
        <v>503</v>
      </c>
      <c r="D184" s="39" t="s">
        <v>511</v>
      </c>
      <c r="E184" s="39" t="s">
        <v>512</v>
      </c>
      <c r="F184" s="39" t="s">
        <v>25</v>
      </c>
      <c r="G184" s="1"/>
      <c r="H184" s="43"/>
      <c r="I184" t="str">
        <f>IFERROR(VLOOKUP(Requirements_Response[[#This Row],[Offeror Response]], Response_Descriptions[],4, FALSE), "")</f>
        <v/>
      </c>
      <c r="L184" t="str">
        <f>IF(Requirements_Response[[#This Row],[Manual Review]] &lt;&gt; "", Requirements_Response[[#This Row],[Manual Review]], IF(Requirements_Response[[#This Row],[Automated Review]]="Review",  Requirements_Response[[#This Row],[Manual Review]], Requirements_Response[[#This Row],[Automated Review]]))</f>
        <v/>
      </c>
      <c r="M184" t="str">
        <f>IF(Requirements_Response[[#This Row],[Final Evaluation]]="Meets Requirement", 1, IF(Requirements_Response[[#This Row],[Final Evaluation]]="Does Not Meet Requirement", 0, ""))</f>
        <v/>
      </c>
    </row>
    <row r="185" spans="2:13" ht="63">
      <c r="B185" s="38" t="s">
        <v>513</v>
      </c>
      <c r="C185" s="39" t="s">
        <v>503</v>
      </c>
      <c r="D185" s="39" t="s">
        <v>514</v>
      </c>
      <c r="E185" s="39" t="s">
        <v>515</v>
      </c>
      <c r="F185" s="39" t="s">
        <v>25</v>
      </c>
      <c r="G185" s="1"/>
      <c r="H185" s="43"/>
      <c r="I185" t="str">
        <f>IFERROR(VLOOKUP(Requirements_Response[[#This Row],[Offeror Response]], Response_Descriptions[],4, FALSE), "")</f>
        <v/>
      </c>
      <c r="L185" t="str">
        <f>IF(Requirements_Response[[#This Row],[Manual Review]] &lt;&gt; "", Requirements_Response[[#This Row],[Manual Review]], IF(Requirements_Response[[#This Row],[Automated Review]]="Review",  Requirements_Response[[#This Row],[Manual Review]], Requirements_Response[[#This Row],[Automated Review]]))</f>
        <v/>
      </c>
      <c r="M185" t="str">
        <f>IF(Requirements_Response[[#This Row],[Final Evaluation]]="Meets Requirement", 1, IF(Requirements_Response[[#This Row],[Final Evaluation]]="Does Not Meet Requirement", 0, ""))</f>
        <v/>
      </c>
    </row>
    <row r="186" spans="2:13" ht="82.5" customHeight="1">
      <c r="B186" s="38" t="s">
        <v>516</v>
      </c>
      <c r="C186" s="39" t="s">
        <v>503</v>
      </c>
      <c r="D186" s="39" t="s">
        <v>517</v>
      </c>
      <c r="E186" s="39" t="s">
        <v>518</v>
      </c>
      <c r="F186" s="39" t="s">
        <v>25</v>
      </c>
      <c r="G186" s="1"/>
      <c r="H186" s="43"/>
      <c r="I186" t="str">
        <f>IFERROR(VLOOKUP(Requirements_Response[[#This Row],[Offeror Response]], Response_Descriptions[],4, FALSE), "")</f>
        <v/>
      </c>
      <c r="L186" t="str">
        <f>IF(Requirements_Response[[#This Row],[Manual Review]] &lt;&gt; "", Requirements_Response[[#This Row],[Manual Review]], IF(Requirements_Response[[#This Row],[Automated Review]]="Review",  Requirements_Response[[#This Row],[Manual Review]], Requirements_Response[[#This Row],[Automated Review]]))</f>
        <v/>
      </c>
      <c r="M186" t="str">
        <f>IF(Requirements_Response[[#This Row],[Final Evaluation]]="Meets Requirement", 1, IF(Requirements_Response[[#This Row],[Final Evaluation]]="Does Not Meet Requirement", 0, ""))</f>
        <v/>
      </c>
    </row>
    <row r="187" spans="2:13" ht="63">
      <c r="B187" s="38" t="s">
        <v>519</v>
      </c>
      <c r="C187" s="39" t="s">
        <v>503</v>
      </c>
      <c r="D187" s="39" t="s">
        <v>520</v>
      </c>
      <c r="E187" s="39" t="s">
        <v>521</v>
      </c>
      <c r="F187" s="39" t="s">
        <v>25</v>
      </c>
      <c r="G187" s="1"/>
      <c r="H187" s="43"/>
      <c r="I187" t="str">
        <f>IFERROR(VLOOKUP(Requirements_Response[[#This Row],[Offeror Response]], Response_Descriptions[],4, FALSE), "")</f>
        <v/>
      </c>
      <c r="L187" t="str">
        <f>IF(Requirements_Response[[#This Row],[Manual Review]] &lt;&gt; "", Requirements_Response[[#This Row],[Manual Review]], IF(Requirements_Response[[#This Row],[Automated Review]]="Review",  Requirements_Response[[#This Row],[Manual Review]], Requirements_Response[[#This Row],[Automated Review]]))</f>
        <v/>
      </c>
      <c r="M187" t="str">
        <f>IF(Requirements_Response[[#This Row],[Final Evaluation]]="Meets Requirement", 1, IF(Requirements_Response[[#This Row],[Final Evaluation]]="Does Not Meet Requirement", 0, ""))</f>
        <v/>
      </c>
    </row>
    <row r="188" spans="2:13">
      <c r="B188" s="35" t="s">
        <v>522</v>
      </c>
      <c r="C188" s="36" t="s">
        <v>523</v>
      </c>
      <c r="D188" s="36"/>
      <c r="E188" s="36"/>
      <c r="F188" s="36"/>
      <c r="G188" s="41"/>
      <c r="H188" s="42"/>
      <c r="I188" s="37" t="str">
        <f>IFERROR(VLOOKUP(Requirements_Response[[#This Row],[Offeror Response]], Response_Descriptions[],4, FALSE), "")</f>
        <v/>
      </c>
      <c r="J188" s="37"/>
      <c r="K188" s="37"/>
      <c r="L188" s="37" t="str">
        <f>IF(Requirements_Response[[#This Row],[Manual Review]] &lt;&gt; "", Requirements_Response[[#This Row],[Manual Review]], IF(Requirements_Response[[#This Row],[Automated Review]]="Review",  Requirements_Response[[#This Row],[Manual Review]], Requirements_Response[[#This Row],[Automated Review]]))</f>
        <v/>
      </c>
      <c r="M188" s="37" t="str">
        <f>IF(Requirements_Response[[#This Row],[Final Evaluation]]="Meets Requirement", 1, IF(Requirements_Response[[#This Row],[Final Evaluation]]="Does Not Meet Requirement", 0, ""))</f>
        <v/>
      </c>
    </row>
    <row r="189" spans="2:13" ht="63">
      <c r="B189" s="38" t="s">
        <v>524</v>
      </c>
      <c r="C189" s="39" t="s">
        <v>523</v>
      </c>
      <c r="D189" s="39" t="s">
        <v>525</v>
      </c>
      <c r="E189" s="39" t="s">
        <v>526</v>
      </c>
      <c r="F189" s="39" t="s">
        <v>25</v>
      </c>
      <c r="G189" s="1"/>
      <c r="H189" s="43"/>
      <c r="I189" t="str">
        <f>IFERROR(VLOOKUP(Requirements_Response[[#This Row],[Offeror Response]], Response_Descriptions[],4, FALSE), "")</f>
        <v/>
      </c>
      <c r="L189" t="str">
        <f>IF(Requirements_Response[[#This Row],[Manual Review]] &lt;&gt; "", Requirements_Response[[#This Row],[Manual Review]], IF(Requirements_Response[[#This Row],[Automated Review]]="Review",  Requirements_Response[[#This Row],[Manual Review]], Requirements_Response[[#This Row],[Automated Review]]))</f>
        <v/>
      </c>
      <c r="M189" t="str">
        <f>IF(Requirements_Response[[#This Row],[Final Evaluation]]="Meets Requirement", 1, IF(Requirements_Response[[#This Row],[Final Evaluation]]="Does Not Meet Requirement", 0, ""))</f>
        <v/>
      </c>
    </row>
    <row r="190" spans="2:13" ht="78.75">
      <c r="B190" s="38" t="s">
        <v>527</v>
      </c>
      <c r="C190" s="39" t="s">
        <v>523</v>
      </c>
      <c r="D190" s="39" t="s">
        <v>528</v>
      </c>
      <c r="E190" s="39" t="s">
        <v>529</v>
      </c>
      <c r="F190" s="39" t="s">
        <v>25</v>
      </c>
      <c r="G190" s="1"/>
      <c r="H190" s="43"/>
      <c r="I190" t="str">
        <f>IFERROR(VLOOKUP(Requirements_Response[[#This Row],[Offeror Response]], Response_Descriptions[],4, FALSE), "")</f>
        <v/>
      </c>
      <c r="L190" t="str">
        <f>IF(Requirements_Response[[#This Row],[Manual Review]] &lt;&gt; "", Requirements_Response[[#This Row],[Manual Review]], IF(Requirements_Response[[#This Row],[Automated Review]]="Review",  Requirements_Response[[#This Row],[Manual Review]], Requirements_Response[[#This Row],[Automated Review]]))</f>
        <v/>
      </c>
      <c r="M190" t="str">
        <f>IF(Requirements_Response[[#This Row],[Final Evaluation]]="Meets Requirement", 1, IF(Requirements_Response[[#This Row],[Final Evaluation]]="Does Not Meet Requirement", 0, ""))</f>
        <v/>
      </c>
    </row>
    <row r="191" spans="2:13" ht="78.75">
      <c r="B191" s="38" t="s">
        <v>530</v>
      </c>
      <c r="C191" s="39" t="s">
        <v>523</v>
      </c>
      <c r="D191" s="39" t="s">
        <v>531</v>
      </c>
      <c r="E191" s="39" t="s">
        <v>532</v>
      </c>
      <c r="F191" s="39" t="s">
        <v>25</v>
      </c>
      <c r="G191" s="1"/>
      <c r="H191" s="43"/>
      <c r="I191" t="str">
        <f>IFERROR(VLOOKUP(Requirements_Response[[#This Row],[Offeror Response]], Response_Descriptions[],4, FALSE), "")</f>
        <v/>
      </c>
      <c r="L191" t="str">
        <f>IF(Requirements_Response[[#This Row],[Manual Review]] &lt;&gt; "", Requirements_Response[[#This Row],[Manual Review]], IF(Requirements_Response[[#This Row],[Automated Review]]="Review",  Requirements_Response[[#This Row],[Manual Review]], Requirements_Response[[#This Row],[Automated Review]]))</f>
        <v/>
      </c>
      <c r="M191" t="str">
        <f>IF(Requirements_Response[[#This Row],[Final Evaluation]]="Meets Requirement", 1, IF(Requirements_Response[[#This Row],[Final Evaluation]]="Does Not Meet Requirement", 0, ""))</f>
        <v/>
      </c>
    </row>
    <row r="192" spans="2:13" ht="78.75">
      <c r="B192" s="38" t="s">
        <v>533</v>
      </c>
      <c r="C192" s="39" t="s">
        <v>523</v>
      </c>
      <c r="D192" s="39" t="s">
        <v>534</v>
      </c>
      <c r="E192" s="39" t="s">
        <v>535</v>
      </c>
      <c r="F192" s="39" t="s">
        <v>25</v>
      </c>
      <c r="G192" s="1"/>
      <c r="H192" s="43"/>
      <c r="I192" t="str">
        <f>IFERROR(VLOOKUP(Requirements_Response[[#This Row],[Offeror Response]], Response_Descriptions[],4, FALSE), "")</f>
        <v/>
      </c>
      <c r="L192" t="str">
        <f>IF(Requirements_Response[[#This Row],[Manual Review]] &lt;&gt; "", Requirements_Response[[#This Row],[Manual Review]], IF(Requirements_Response[[#This Row],[Automated Review]]="Review",  Requirements_Response[[#This Row],[Manual Review]], Requirements_Response[[#This Row],[Automated Review]]))</f>
        <v/>
      </c>
      <c r="M192" t="str">
        <f>IF(Requirements_Response[[#This Row],[Final Evaluation]]="Meets Requirement", 1, IF(Requirements_Response[[#This Row],[Final Evaluation]]="Does Not Meet Requirement", 0, ""))</f>
        <v/>
      </c>
    </row>
    <row r="193" spans="2:13" ht="63">
      <c r="B193" s="38" t="s">
        <v>536</v>
      </c>
      <c r="C193" s="39" t="s">
        <v>523</v>
      </c>
      <c r="D193" s="39" t="s">
        <v>537</v>
      </c>
      <c r="E193" s="39" t="s">
        <v>538</v>
      </c>
      <c r="F193" s="39" t="s">
        <v>25</v>
      </c>
      <c r="G193" s="1"/>
      <c r="H193" s="43"/>
      <c r="I193" t="str">
        <f>IFERROR(VLOOKUP(Requirements_Response[[#This Row],[Offeror Response]], Response_Descriptions[],4, FALSE), "")</f>
        <v/>
      </c>
      <c r="L193" t="str">
        <f>IF(Requirements_Response[[#This Row],[Manual Review]] &lt;&gt; "", Requirements_Response[[#This Row],[Manual Review]], IF(Requirements_Response[[#This Row],[Automated Review]]="Review",  Requirements_Response[[#This Row],[Manual Review]], Requirements_Response[[#This Row],[Automated Review]]))</f>
        <v/>
      </c>
      <c r="M193" t="str">
        <f>IF(Requirements_Response[[#This Row],[Final Evaluation]]="Meets Requirement", 1, IF(Requirements_Response[[#This Row],[Final Evaluation]]="Does Not Meet Requirement", 0, ""))</f>
        <v/>
      </c>
    </row>
    <row r="194" spans="2:13" ht="78.75">
      <c r="B194" s="38" t="s">
        <v>539</v>
      </c>
      <c r="C194" s="39" t="s">
        <v>523</v>
      </c>
      <c r="D194" s="39" t="s">
        <v>540</v>
      </c>
      <c r="E194" s="39" t="s">
        <v>541</v>
      </c>
      <c r="F194" s="39" t="s">
        <v>25</v>
      </c>
      <c r="G194" s="1"/>
      <c r="H194" s="43"/>
      <c r="I194" t="str">
        <f>IFERROR(VLOOKUP(Requirements_Response[[#This Row],[Offeror Response]], Response_Descriptions[],4, FALSE), "")</f>
        <v/>
      </c>
      <c r="L194" t="str">
        <f>IF(Requirements_Response[[#This Row],[Manual Review]] &lt;&gt; "", Requirements_Response[[#This Row],[Manual Review]], IF(Requirements_Response[[#This Row],[Automated Review]]="Review",  Requirements_Response[[#This Row],[Manual Review]], Requirements_Response[[#This Row],[Automated Review]]))</f>
        <v/>
      </c>
      <c r="M194" t="str">
        <f>IF(Requirements_Response[[#This Row],[Final Evaluation]]="Meets Requirement", 1, IF(Requirements_Response[[#This Row],[Final Evaluation]]="Does Not Meet Requirement", 0, ""))</f>
        <v/>
      </c>
    </row>
    <row r="195" spans="2:13" ht="31.5">
      <c r="B195" s="38" t="s">
        <v>542</v>
      </c>
      <c r="C195" s="39" t="s">
        <v>523</v>
      </c>
      <c r="D195" s="39" t="s">
        <v>543</v>
      </c>
      <c r="E195" s="39" t="s">
        <v>544</v>
      </c>
      <c r="F195" s="39" t="s">
        <v>25</v>
      </c>
      <c r="G195" s="1"/>
      <c r="H195" s="43"/>
      <c r="I195" t="str">
        <f>IFERROR(VLOOKUP(Requirements_Response[[#This Row],[Offeror Response]], Response_Descriptions[],4, FALSE), "")</f>
        <v/>
      </c>
      <c r="L195" t="str">
        <f>IF(Requirements_Response[[#This Row],[Manual Review]] &lt;&gt; "", Requirements_Response[[#This Row],[Manual Review]], IF(Requirements_Response[[#This Row],[Automated Review]]="Review",  Requirements_Response[[#This Row],[Manual Review]], Requirements_Response[[#This Row],[Automated Review]]))</f>
        <v/>
      </c>
      <c r="M195" t="str">
        <f>IF(Requirements_Response[[#This Row],[Final Evaluation]]="Meets Requirement", 1, IF(Requirements_Response[[#This Row],[Final Evaluation]]="Does Not Meet Requirement", 0, ""))</f>
        <v/>
      </c>
    </row>
    <row r="196" spans="2:13" ht="47.25">
      <c r="B196" s="38" t="s">
        <v>545</v>
      </c>
      <c r="C196" s="39" t="s">
        <v>523</v>
      </c>
      <c r="D196" s="39" t="s">
        <v>546</v>
      </c>
      <c r="E196" s="39" t="s">
        <v>547</v>
      </c>
      <c r="F196" s="39" t="s">
        <v>25</v>
      </c>
      <c r="G196" s="1"/>
      <c r="H196" s="43"/>
      <c r="I196" t="str">
        <f>IFERROR(VLOOKUP(Requirements_Response[[#This Row],[Offeror Response]], Response_Descriptions[],4, FALSE), "")</f>
        <v/>
      </c>
      <c r="L196" t="str">
        <f>IF(Requirements_Response[[#This Row],[Manual Review]] &lt;&gt; "", Requirements_Response[[#This Row],[Manual Review]], IF(Requirements_Response[[#This Row],[Automated Review]]="Review",  Requirements_Response[[#This Row],[Manual Review]], Requirements_Response[[#This Row],[Automated Review]]))</f>
        <v/>
      </c>
      <c r="M196" t="str">
        <f>IF(Requirements_Response[[#This Row],[Final Evaluation]]="Meets Requirement", 1, IF(Requirements_Response[[#This Row],[Final Evaluation]]="Does Not Meet Requirement", 0, ""))</f>
        <v/>
      </c>
    </row>
    <row r="197" spans="2:13">
      <c r="B197" s="35" t="s">
        <v>228</v>
      </c>
      <c r="C197" s="36" t="s">
        <v>548</v>
      </c>
      <c r="D197" s="36"/>
      <c r="E197" s="36"/>
      <c r="F197" s="36"/>
      <c r="G197" s="41"/>
      <c r="H197" s="42"/>
      <c r="I197" s="37" t="str">
        <f>IFERROR(VLOOKUP(Requirements_Response[[#This Row],[Offeror Response]], Response_Descriptions[],4, FALSE), "")</f>
        <v/>
      </c>
      <c r="J197" s="37"/>
      <c r="K197" s="37"/>
      <c r="L197" s="37" t="str">
        <f>IF(Requirements_Response[[#This Row],[Manual Review]] &lt;&gt; "", Requirements_Response[[#This Row],[Manual Review]], IF(Requirements_Response[[#This Row],[Automated Review]]="Review",  Requirements_Response[[#This Row],[Manual Review]], Requirements_Response[[#This Row],[Automated Review]]))</f>
        <v/>
      </c>
      <c r="M197" s="37" t="str">
        <f>IF(Requirements_Response[[#This Row],[Final Evaluation]]="Meets Requirement", 1, IF(Requirements_Response[[#This Row],[Final Evaluation]]="Does Not Meet Requirement", 0, ""))</f>
        <v/>
      </c>
    </row>
    <row r="198" spans="2:13" ht="94.5">
      <c r="B198" s="38" t="s">
        <v>549</v>
      </c>
      <c r="C198" s="39" t="s">
        <v>548</v>
      </c>
      <c r="D198" s="39" t="s">
        <v>550</v>
      </c>
      <c r="E198" s="39" t="s">
        <v>551</v>
      </c>
      <c r="F198" s="39" t="s">
        <v>25</v>
      </c>
      <c r="G198" s="1"/>
      <c r="H198" s="43"/>
      <c r="I198" t="str">
        <f>IFERROR(VLOOKUP(Requirements_Response[[#This Row],[Offeror Response]], Response_Descriptions[],4, FALSE), "")</f>
        <v/>
      </c>
      <c r="L198" t="str">
        <f>IF(Requirements_Response[[#This Row],[Manual Review]] &lt;&gt; "", Requirements_Response[[#This Row],[Manual Review]], IF(Requirements_Response[[#This Row],[Automated Review]]="Review",  Requirements_Response[[#This Row],[Manual Review]], Requirements_Response[[#This Row],[Automated Review]]))</f>
        <v/>
      </c>
      <c r="M198" t="str">
        <f>IF(Requirements_Response[[#This Row],[Final Evaluation]]="Meets Requirement", 1, IF(Requirements_Response[[#This Row],[Final Evaluation]]="Does Not Meet Requirement", 0, ""))</f>
        <v/>
      </c>
    </row>
    <row r="199" spans="2:13" ht="31.5">
      <c r="B199" s="38" t="s">
        <v>230</v>
      </c>
      <c r="C199" s="39" t="s">
        <v>548</v>
      </c>
      <c r="D199" s="39" t="s">
        <v>552</v>
      </c>
      <c r="E199" s="39" t="s">
        <v>553</v>
      </c>
      <c r="F199" s="39" t="s">
        <v>25</v>
      </c>
      <c r="G199" s="1"/>
      <c r="H199" s="43"/>
      <c r="I199" t="str">
        <f>IFERROR(VLOOKUP(Requirements_Response[[#This Row],[Offeror Response]], Response_Descriptions[],4, FALSE), "")</f>
        <v/>
      </c>
      <c r="L199" t="str">
        <f>IF(Requirements_Response[[#This Row],[Manual Review]] &lt;&gt; "", Requirements_Response[[#This Row],[Manual Review]], IF(Requirements_Response[[#This Row],[Automated Review]]="Review",  Requirements_Response[[#This Row],[Manual Review]], Requirements_Response[[#This Row],[Automated Review]]))</f>
        <v/>
      </c>
      <c r="M199" t="str">
        <f>IF(Requirements_Response[[#This Row],[Final Evaluation]]="Meets Requirement", 1, IF(Requirements_Response[[#This Row],[Final Evaluation]]="Does Not Meet Requirement", 0, ""))</f>
        <v/>
      </c>
    </row>
    <row r="200" spans="2:13" ht="141.75">
      <c r="B200" s="38" t="s">
        <v>236</v>
      </c>
      <c r="C200" s="39" t="s">
        <v>548</v>
      </c>
      <c r="D200" s="39" t="s">
        <v>554</v>
      </c>
      <c r="E200" s="39" t="s">
        <v>555</v>
      </c>
      <c r="F200" s="39" t="s">
        <v>25</v>
      </c>
      <c r="G200" s="1"/>
      <c r="H200" s="43"/>
      <c r="I200" t="str">
        <f>IFERROR(VLOOKUP(Requirements_Response[[#This Row],[Offeror Response]], Response_Descriptions[],4, FALSE), "")</f>
        <v/>
      </c>
      <c r="L200" t="str">
        <f>IF(Requirements_Response[[#This Row],[Manual Review]] &lt;&gt; "", Requirements_Response[[#This Row],[Manual Review]], IF(Requirements_Response[[#This Row],[Automated Review]]="Review",  Requirements_Response[[#This Row],[Manual Review]], Requirements_Response[[#This Row],[Automated Review]]))</f>
        <v/>
      </c>
      <c r="M200" t="str">
        <f>IF(Requirements_Response[[#This Row],[Final Evaluation]]="Meets Requirement", 1, IF(Requirements_Response[[#This Row],[Final Evaluation]]="Does Not Meet Requirement", 0, ""))</f>
        <v/>
      </c>
    </row>
    <row r="201" spans="2:13" ht="47.25">
      <c r="B201" s="38" t="s">
        <v>239</v>
      </c>
      <c r="C201" s="39" t="s">
        <v>548</v>
      </c>
      <c r="D201" s="39" t="s">
        <v>556</v>
      </c>
      <c r="E201" s="39" t="s">
        <v>557</v>
      </c>
      <c r="F201" s="39" t="s">
        <v>25</v>
      </c>
      <c r="G201" s="1"/>
      <c r="H201" s="43"/>
      <c r="I201" t="str">
        <f>IFERROR(VLOOKUP(Requirements_Response[[#This Row],[Offeror Response]], Response_Descriptions[],4, FALSE), "")</f>
        <v/>
      </c>
      <c r="L201" t="str">
        <f>IF(Requirements_Response[[#This Row],[Manual Review]] &lt;&gt; "", Requirements_Response[[#This Row],[Manual Review]], IF(Requirements_Response[[#This Row],[Automated Review]]="Review",  Requirements_Response[[#This Row],[Manual Review]], Requirements_Response[[#This Row],[Automated Review]]))</f>
        <v/>
      </c>
      <c r="M201" t="str">
        <f>IF(Requirements_Response[[#This Row],[Final Evaluation]]="Meets Requirement", 1, IF(Requirements_Response[[#This Row],[Final Evaluation]]="Does Not Meet Requirement", 0, ""))</f>
        <v/>
      </c>
    </row>
    <row r="202" spans="2:13" ht="47.25">
      <c r="B202" s="38" t="s">
        <v>242</v>
      </c>
      <c r="C202" s="39" t="s">
        <v>548</v>
      </c>
      <c r="D202" s="39" t="s">
        <v>558</v>
      </c>
      <c r="E202" s="39" t="s">
        <v>559</v>
      </c>
      <c r="F202" s="39" t="s">
        <v>25</v>
      </c>
      <c r="G202" s="1"/>
      <c r="H202" s="43"/>
      <c r="I202" t="str">
        <f>IFERROR(VLOOKUP(Requirements_Response[[#This Row],[Offeror Response]], Response_Descriptions[],4, FALSE), "")</f>
        <v/>
      </c>
      <c r="L202" t="str">
        <f>IF(Requirements_Response[[#This Row],[Manual Review]] &lt;&gt; "", Requirements_Response[[#This Row],[Manual Review]], IF(Requirements_Response[[#This Row],[Automated Review]]="Review",  Requirements_Response[[#This Row],[Manual Review]], Requirements_Response[[#This Row],[Automated Review]]))</f>
        <v/>
      </c>
      <c r="M202" t="str">
        <f>IF(Requirements_Response[[#This Row],[Final Evaluation]]="Meets Requirement", 1, IF(Requirements_Response[[#This Row],[Final Evaluation]]="Does Not Meet Requirement", 0, ""))</f>
        <v/>
      </c>
    </row>
    <row r="203" spans="2:13" ht="31.5">
      <c r="B203" s="38" t="s">
        <v>254</v>
      </c>
      <c r="C203" s="39" t="s">
        <v>548</v>
      </c>
      <c r="D203" s="39" t="s">
        <v>560</v>
      </c>
      <c r="E203" s="39" t="s">
        <v>561</v>
      </c>
      <c r="F203" s="39" t="s">
        <v>25</v>
      </c>
      <c r="G203" s="1"/>
      <c r="H203" s="43"/>
      <c r="I203" t="str">
        <f>IFERROR(VLOOKUP(Requirements_Response[[#This Row],[Offeror Response]], Response_Descriptions[],4, FALSE), "")</f>
        <v/>
      </c>
      <c r="L203" t="str">
        <f>IF(Requirements_Response[[#This Row],[Manual Review]] &lt;&gt; "", Requirements_Response[[#This Row],[Manual Review]], IF(Requirements_Response[[#This Row],[Automated Review]]="Review",  Requirements_Response[[#This Row],[Manual Review]], Requirements_Response[[#This Row],[Automated Review]]))</f>
        <v/>
      </c>
      <c r="M203" t="str">
        <f>IF(Requirements_Response[[#This Row],[Final Evaluation]]="Meets Requirement", 1, IF(Requirements_Response[[#This Row],[Final Evaluation]]="Does Not Meet Requirement", 0, ""))</f>
        <v/>
      </c>
    </row>
    <row r="204" spans="2:13" ht="47.25">
      <c r="B204" s="38" t="s">
        <v>257</v>
      </c>
      <c r="C204" s="39" t="s">
        <v>548</v>
      </c>
      <c r="D204" s="39" t="s">
        <v>562</v>
      </c>
      <c r="E204" s="39" t="s">
        <v>563</v>
      </c>
      <c r="F204" s="39" t="s">
        <v>25</v>
      </c>
      <c r="G204" s="1"/>
      <c r="H204" s="43"/>
      <c r="I204" t="str">
        <f>IFERROR(VLOOKUP(Requirements_Response[[#This Row],[Offeror Response]], Response_Descriptions[],4, FALSE), "")</f>
        <v/>
      </c>
      <c r="L204" t="str">
        <f>IF(Requirements_Response[[#This Row],[Manual Review]] &lt;&gt; "", Requirements_Response[[#This Row],[Manual Review]], IF(Requirements_Response[[#This Row],[Automated Review]]="Review",  Requirements_Response[[#This Row],[Manual Review]], Requirements_Response[[#This Row],[Automated Review]]))</f>
        <v/>
      </c>
      <c r="M204" t="str">
        <f>IF(Requirements_Response[[#This Row],[Final Evaluation]]="Meets Requirement", 1, IF(Requirements_Response[[#This Row],[Final Evaluation]]="Does Not Meet Requirement", 0, ""))</f>
        <v/>
      </c>
    </row>
    <row r="205" spans="2:13" ht="31.5">
      <c r="B205" s="38" t="s">
        <v>564</v>
      </c>
      <c r="C205" s="39" t="s">
        <v>548</v>
      </c>
      <c r="D205" s="39" t="s">
        <v>565</v>
      </c>
      <c r="E205" s="39" t="s">
        <v>566</v>
      </c>
      <c r="F205" s="39" t="s">
        <v>25</v>
      </c>
      <c r="G205" s="1"/>
      <c r="H205" s="43"/>
      <c r="I205" t="str">
        <f>IFERROR(VLOOKUP(Requirements_Response[[#This Row],[Offeror Response]], Response_Descriptions[],4, FALSE), "")</f>
        <v/>
      </c>
      <c r="L205" t="str">
        <f>IF(Requirements_Response[[#This Row],[Manual Review]] &lt;&gt; "", Requirements_Response[[#This Row],[Manual Review]], IF(Requirements_Response[[#This Row],[Automated Review]]="Review",  Requirements_Response[[#This Row],[Manual Review]], Requirements_Response[[#This Row],[Automated Review]]))</f>
        <v/>
      </c>
      <c r="M205" t="str">
        <f>IF(Requirements_Response[[#This Row],[Final Evaluation]]="Meets Requirement", 1, IF(Requirements_Response[[#This Row],[Final Evaluation]]="Does Not Meet Requirement", 0, ""))</f>
        <v/>
      </c>
    </row>
    <row r="206" spans="2:13" ht="31.5">
      <c r="B206" s="38" t="s">
        <v>567</v>
      </c>
      <c r="C206" s="39" t="s">
        <v>548</v>
      </c>
      <c r="D206" s="39" t="s">
        <v>448</v>
      </c>
      <c r="E206" s="39" t="s">
        <v>568</v>
      </c>
      <c r="F206" s="39" t="s">
        <v>25</v>
      </c>
      <c r="G206" s="1"/>
      <c r="H206" s="43"/>
      <c r="I206" t="str">
        <f>IFERROR(VLOOKUP(Requirements_Response[[#This Row],[Offeror Response]], Response_Descriptions[],4, FALSE), "")</f>
        <v/>
      </c>
      <c r="L206" t="str">
        <f>IF(Requirements_Response[[#This Row],[Manual Review]] &lt;&gt; "", Requirements_Response[[#This Row],[Manual Review]], IF(Requirements_Response[[#This Row],[Automated Review]]="Review",  Requirements_Response[[#This Row],[Manual Review]], Requirements_Response[[#This Row],[Automated Review]]))</f>
        <v/>
      </c>
      <c r="M206" t="str">
        <f>IF(Requirements_Response[[#This Row],[Final Evaluation]]="Meets Requirement", 1, IF(Requirements_Response[[#This Row],[Final Evaluation]]="Does Not Meet Requirement", 0, ""))</f>
        <v/>
      </c>
    </row>
    <row r="207" spans="2:13" ht="31.5">
      <c r="B207" s="38" t="s">
        <v>569</v>
      </c>
      <c r="C207" s="39" t="s">
        <v>548</v>
      </c>
      <c r="D207" s="39" t="s">
        <v>570</v>
      </c>
      <c r="E207" s="39" t="s">
        <v>571</v>
      </c>
      <c r="F207" s="39" t="s">
        <v>25</v>
      </c>
      <c r="G207" s="1"/>
      <c r="H207" s="43"/>
      <c r="I207" t="str">
        <f>IFERROR(VLOOKUP(Requirements_Response[[#This Row],[Offeror Response]], Response_Descriptions[],4, FALSE), "")</f>
        <v/>
      </c>
      <c r="L207" t="str">
        <f>IF(Requirements_Response[[#This Row],[Manual Review]] &lt;&gt; "", Requirements_Response[[#This Row],[Manual Review]], IF(Requirements_Response[[#This Row],[Automated Review]]="Review",  Requirements_Response[[#This Row],[Manual Review]], Requirements_Response[[#This Row],[Automated Review]]))</f>
        <v/>
      </c>
      <c r="M207" t="str">
        <f>IF(Requirements_Response[[#This Row],[Final Evaluation]]="Meets Requirement", 1, IF(Requirements_Response[[#This Row],[Final Evaluation]]="Does Not Meet Requirement", 0, ""))</f>
        <v/>
      </c>
    </row>
    <row r="208" spans="2:13" ht="47.25">
      <c r="B208" s="38" t="s">
        <v>572</v>
      </c>
      <c r="C208" s="39" t="s">
        <v>548</v>
      </c>
      <c r="D208" s="39" t="s">
        <v>573</v>
      </c>
      <c r="E208" s="39" t="s">
        <v>574</v>
      </c>
      <c r="F208" s="39" t="s">
        <v>25</v>
      </c>
      <c r="G208" s="1"/>
      <c r="H208" s="43"/>
      <c r="I208" t="str">
        <f>IFERROR(VLOOKUP(Requirements_Response[[#This Row],[Offeror Response]], Response_Descriptions[],4, FALSE), "")</f>
        <v/>
      </c>
      <c r="L208" t="str">
        <f>IF(Requirements_Response[[#This Row],[Manual Review]] &lt;&gt; "", Requirements_Response[[#This Row],[Manual Review]], IF(Requirements_Response[[#This Row],[Automated Review]]="Review",  Requirements_Response[[#This Row],[Manual Review]], Requirements_Response[[#This Row],[Automated Review]]))</f>
        <v/>
      </c>
      <c r="M208" t="str">
        <f>IF(Requirements_Response[[#This Row],[Final Evaluation]]="Meets Requirement", 1, IF(Requirements_Response[[#This Row],[Final Evaluation]]="Does Not Meet Requirement", 0, ""))</f>
        <v/>
      </c>
    </row>
    <row r="209" spans="2:13">
      <c r="B209" s="38" t="s">
        <v>575</v>
      </c>
      <c r="C209" s="39" t="s">
        <v>548</v>
      </c>
      <c r="D209" s="39" t="s">
        <v>576</v>
      </c>
      <c r="E209" s="39" t="s">
        <v>577</v>
      </c>
      <c r="F209" s="39" t="s">
        <v>25</v>
      </c>
      <c r="G209" s="1"/>
      <c r="H209" s="43"/>
      <c r="I209" t="str">
        <f>IFERROR(VLOOKUP(Requirements_Response[[#This Row],[Offeror Response]], Response_Descriptions[],4, FALSE), "")</f>
        <v/>
      </c>
      <c r="L209" t="str">
        <f>IF(Requirements_Response[[#This Row],[Manual Review]] &lt;&gt; "", Requirements_Response[[#This Row],[Manual Review]], IF(Requirements_Response[[#This Row],[Automated Review]]="Review",  Requirements_Response[[#This Row],[Manual Review]], Requirements_Response[[#This Row],[Automated Review]]))</f>
        <v/>
      </c>
      <c r="M209" t="str">
        <f>IF(Requirements_Response[[#This Row],[Final Evaluation]]="Meets Requirement", 1, IF(Requirements_Response[[#This Row],[Final Evaluation]]="Does Not Meet Requirement", 0, ""))</f>
        <v/>
      </c>
    </row>
    <row r="210" spans="2:13">
      <c r="B210" s="38" t="s">
        <v>578</v>
      </c>
      <c r="C210" s="39" t="s">
        <v>548</v>
      </c>
      <c r="D210" s="39" t="s">
        <v>576</v>
      </c>
      <c r="E210" s="39" t="s">
        <v>579</v>
      </c>
      <c r="F210" s="39" t="s">
        <v>25</v>
      </c>
      <c r="G210" s="1"/>
      <c r="H210" s="43"/>
      <c r="I210" t="str">
        <f>IFERROR(VLOOKUP(Requirements_Response[[#This Row],[Offeror Response]], Response_Descriptions[],4, FALSE), "")</f>
        <v/>
      </c>
      <c r="L210" t="str">
        <f>IF(Requirements_Response[[#This Row],[Manual Review]] &lt;&gt; "", Requirements_Response[[#This Row],[Manual Review]], IF(Requirements_Response[[#This Row],[Automated Review]]="Review",  Requirements_Response[[#This Row],[Manual Review]], Requirements_Response[[#This Row],[Automated Review]]))</f>
        <v/>
      </c>
      <c r="M210" t="str">
        <f>IF(Requirements_Response[[#This Row],[Final Evaluation]]="Meets Requirement", 1, IF(Requirements_Response[[#This Row],[Final Evaluation]]="Does Not Meet Requirement", 0, ""))</f>
        <v/>
      </c>
    </row>
    <row r="211" spans="2:13" ht="47.25">
      <c r="B211" s="38" t="s">
        <v>580</v>
      </c>
      <c r="C211" s="39" t="s">
        <v>548</v>
      </c>
      <c r="D211" s="39" t="s">
        <v>581</v>
      </c>
      <c r="E211" s="39" t="s">
        <v>582</v>
      </c>
      <c r="F211" s="39" t="s">
        <v>25</v>
      </c>
      <c r="G211" s="1"/>
      <c r="H211" s="43"/>
      <c r="I211" t="str">
        <f>IFERROR(VLOOKUP(Requirements_Response[[#This Row],[Offeror Response]], Response_Descriptions[],4, FALSE), "")</f>
        <v/>
      </c>
      <c r="L211" t="str">
        <f>IF(Requirements_Response[[#This Row],[Manual Review]] &lt;&gt; "", Requirements_Response[[#This Row],[Manual Review]], IF(Requirements_Response[[#This Row],[Automated Review]]="Review",  Requirements_Response[[#This Row],[Manual Review]], Requirements_Response[[#This Row],[Automated Review]]))</f>
        <v/>
      </c>
      <c r="M211" t="str">
        <f>IF(Requirements_Response[[#This Row],[Final Evaluation]]="Meets Requirement", 1, IF(Requirements_Response[[#This Row],[Final Evaluation]]="Does Not Meet Requirement", 0, ""))</f>
        <v/>
      </c>
    </row>
    <row r="212" spans="2:13" ht="47.25">
      <c r="B212" s="38" t="s">
        <v>583</v>
      </c>
      <c r="C212" s="39" t="s">
        <v>548</v>
      </c>
      <c r="D212" s="39" t="s">
        <v>584</v>
      </c>
      <c r="E212" s="39" t="s">
        <v>585</v>
      </c>
      <c r="F212" s="39" t="s">
        <v>25</v>
      </c>
      <c r="G212" s="1"/>
      <c r="H212" s="43"/>
      <c r="I212" t="str">
        <f>IFERROR(VLOOKUP(Requirements_Response[[#This Row],[Offeror Response]], Response_Descriptions[],4, FALSE), "")</f>
        <v/>
      </c>
      <c r="L212" t="str">
        <f>IF(Requirements_Response[[#This Row],[Manual Review]] &lt;&gt; "", Requirements_Response[[#This Row],[Manual Review]], IF(Requirements_Response[[#This Row],[Automated Review]]="Review",  Requirements_Response[[#This Row],[Manual Review]], Requirements_Response[[#This Row],[Automated Review]]))</f>
        <v/>
      </c>
      <c r="M212" t="str">
        <f>IF(Requirements_Response[[#This Row],[Final Evaluation]]="Meets Requirement", 1, IF(Requirements_Response[[#This Row],[Final Evaluation]]="Does Not Meet Requirement", 0, ""))</f>
        <v/>
      </c>
    </row>
    <row r="213" spans="2:13" ht="31.5">
      <c r="B213" s="38" t="s">
        <v>586</v>
      </c>
      <c r="C213" s="39" t="s">
        <v>548</v>
      </c>
      <c r="D213" s="39" t="s">
        <v>587</v>
      </c>
      <c r="E213" s="39" t="s">
        <v>588</v>
      </c>
      <c r="F213" s="39" t="s">
        <v>25</v>
      </c>
      <c r="G213" s="1"/>
      <c r="H213" s="43"/>
      <c r="I213" t="str">
        <f>IFERROR(VLOOKUP(Requirements_Response[[#This Row],[Offeror Response]], Response_Descriptions[],4, FALSE), "")</f>
        <v/>
      </c>
      <c r="L213" t="str">
        <f>IF(Requirements_Response[[#This Row],[Manual Review]] &lt;&gt; "", Requirements_Response[[#This Row],[Manual Review]], IF(Requirements_Response[[#This Row],[Automated Review]]="Review",  Requirements_Response[[#This Row],[Manual Review]], Requirements_Response[[#This Row],[Automated Review]]))</f>
        <v/>
      </c>
      <c r="M213" t="str">
        <f>IF(Requirements_Response[[#This Row],[Final Evaluation]]="Meets Requirement", 1, IF(Requirements_Response[[#This Row],[Final Evaluation]]="Does Not Meet Requirement", 0, ""))</f>
        <v/>
      </c>
    </row>
    <row r="214" spans="2:13" ht="47.25">
      <c r="B214" s="38" t="s">
        <v>589</v>
      </c>
      <c r="C214" s="39" t="s">
        <v>548</v>
      </c>
      <c r="D214" s="39" t="s">
        <v>590</v>
      </c>
      <c r="E214" s="39" t="s">
        <v>591</v>
      </c>
      <c r="F214" s="39" t="s">
        <v>25</v>
      </c>
      <c r="G214" s="1"/>
      <c r="H214" s="43"/>
      <c r="I214" t="str">
        <f>IFERROR(VLOOKUP(Requirements_Response[[#This Row],[Offeror Response]], Response_Descriptions[],4, FALSE), "")</f>
        <v/>
      </c>
      <c r="L214" t="str">
        <f>IF(Requirements_Response[[#This Row],[Manual Review]] &lt;&gt; "", Requirements_Response[[#This Row],[Manual Review]], IF(Requirements_Response[[#This Row],[Automated Review]]="Review",  Requirements_Response[[#This Row],[Manual Review]], Requirements_Response[[#This Row],[Automated Review]]))</f>
        <v/>
      </c>
      <c r="M214" t="str">
        <f>IF(Requirements_Response[[#This Row],[Final Evaluation]]="Meets Requirement", 1, IF(Requirements_Response[[#This Row],[Final Evaluation]]="Does Not Meet Requirement", 0, ""))</f>
        <v/>
      </c>
    </row>
    <row r="215" spans="2:13" ht="63">
      <c r="B215" s="38" t="s">
        <v>592</v>
      </c>
      <c r="C215" s="39" t="s">
        <v>548</v>
      </c>
      <c r="D215" s="39" t="s">
        <v>593</v>
      </c>
      <c r="E215" s="39" t="s">
        <v>594</v>
      </c>
      <c r="F215" s="39" t="s">
        <v>25</v>
      </c>
      <c r="G215" s="1"/>
      <c r="H215" s="43"/>
      <c r="I215" t="str">
        <f>IFERROR(VLOOKUP(Requirements_Response[[#This Row],[Offeror Response]], Response_Descriptions[],4, FALSE), "")</f>
        <v/>
      </c>
      <c r="L215" t="str">
        <f>IF(Requirements_Response[[#This Row],[Manual Review]] &lt;&gt; "", Requirements_Response[[#This Row],[Manual Review]], IF(Requirements_Response[[#This Row],[Automated Review]]="Review",  Requirements_Response[[#This Row],[Manual Review]], Requirements_Response[[#This Row],[Automated Review]]))</f>
        <v/>
      </c>
      <c r="M215" t="str">
        <f>IF(Requirements_Response[[#This Row],[Final Evaluation]]="Meets Requirement", 1, IF(Requirements_Response[[#This Row],[Final Evaluation]]="Does Not Meet Requirement", 0, ""))</f>
        <v/>
      </c>
    </row>
    <row r="216" spans="2:13" ht="110.25">
      <c r="B216" s="38" t="s">
        <v>595</v>
      </c>
      <c r="C216" s="39" t="s">
        <v>548</v>
      </c>
      <c r="D216" s="39" t="s">
        <v>596</v>
      </c>
      <c r="E216" s="39" t="s">
        <v>597</v>
      </c>
      <c r="F216" s="39" t="s">
        <v>25</v>
      </c>
      <c r="G216" s="1"/>
      <c r="H216" s="43"/>
      <c r="I216" t="str">
        <f>IFERROR(VLOOKUP(Requirements_Response[[#This Row],[Offeror Response]], Response_Descriptions[],4, FALSE), "")</f>
        <v/>
      </c>
      <c r="L216" t="str">
        <f>IF(Requirements_Response[[#This Row],[Manual Review]] &lt;&gt; "", Requirements_Response[[#This Row],[Manual Review]], IF(Requirements_Response[[#This Row],[Automated Review]]="Review",  Requirements_Response[[#This Row],[Manual Review]], Requirements_Response[[#This Row],[Automated Review]]))</f>
        <v/>
      </c>
      <c r="M216" t="str">
        <f>IF(Requirements_Response[[#This Row],[Final Evaluation]]="Meets Requirement", 1, IF(Requirements_Response[[#This Row],[Final Evaluation]]="Does Not Meet Requirement", 0, ""))</f>
        <v/>
      </c>
    </row>
    <row r="217" spans="2:13">
      <c r="B217" s="35" t="s">
        <v>598</v>
      </c>
      <c r="C217" s="36" t="s">
        <v>599</v>
      </c>
      <c r="D217" s="36"/>
      <c r="E217" s="36"/>
      <c r="F217" s="36"/>
      <c r="G217" s="41"/>
      <c r="H217" s="42"/>
      <c r="I217" s="37" t="str">
        <f>IFERROR(VLOOKUP(Requirements_Response[[#This Row],[Offeror Response]], Response_Descriptions[],4, FALSE), "")</f>
        <v/>
      </c>
      <c r="J217" s="37"/>
      <c r="K217" s="37"/>
      <c r="L217" s="37" t="str">
        <f>IF(Requirements_Response[[#This Row],[Manual Review]] &lt;&gt; "", Requirements_Response[[#This Row],[Manual Review]], IF(Requirements_Response[[#This Row],[Automated Review]]="Review",  Requirements_Response[[#This Row],[Manual Review]], Requirements_Response[[#This Row],[Automated Review]]))</f>
        <v/>
      </c>
      <c r="M217" s="37" t="str">
        <f>IF(Requirements_Response[[#This Row],[Final Evaluation]]="Meets Requirement", 1, IF(Requirements_Response[[#This Row],[Final Evaluation]]="Does Not Meet Requirement", 0, ""))</f>
        <v/>
      </c>
    </row>
    <row r="218" spans="2:13" ht="47.25">
      <c r="B218" s="38" t="s">
        <v>600</v>
      </c>
      <c r="C218" s="39" t="s">
        <v>599</v>
      </c>
      <c r="D218" s="39" t="s">
        <v>601</v>
      </c>
      <c r="E218" s="39" t="s">
        <v>602</v>
      </c>
      <c r="F218" s="39" t="s">
        <v>25</v>
      </c>
      <c r="G218" s="1"/>
      <c r="H218" s="43"/>
      <c r="I218" t="str">
        <f>IFERROR(VLOOKUP(Requirements_Response[[#This Row],[Offeror Response]], Response_Descriptions[],4, FALSE), "")</f>
        <v/>
      </c>
      <c r="L218" t="str">
        <f>IF(Requirements_Response[[#This Row],[Manual Review]] &lt;&gt; "", Requirements_Response[[#This Row],[Manual Review]], IF(Requirements_Response[[#This Row],[Automated Review]]="Review",  Requirements_Response[[#This Row],[Manual Review]], Requirements_Response[[#This Row],[Automated Review]]))</f>
        <v/>
      </c>
      <c r="M218" t="str">
        <f>IF(Requirements_Response[[#This Row],[Final Evaluation]]="Meets Requirement", 1, IF(Requirements_Response[[#This Row],[Final Evaluation]]="Does Not Meet Requirement", 0, ""))</f>
        <v/>
      </c>
    </row>
    <row r="219" spans="2:13" ht="173.25">
      <c r="B219" s="38" t="s">
        <v>603</v>
      </c>
      <c r="C219" s="39" t="s">
        <v>599</v>
      </c>
      <c r="D219" s="39" t="s">
        <v>604</v>
      </c>
      <c r="E219" s="39" t="s">
        <v>605</v>
      </c>
      <c r="F219" s="39" t="s">
        <v>25</v>
      </c>
      <c r="G219" s="1"/>
      <c r="H219" s="43"/>
      <c r="I219" t="str">
        <f>IFERROR(VLOOKUP(Requirements_Response[[#This Row],[Offeror Response]], Response_Descriptions[],4, FALSE), "")</f>
        <v/>
      </c>
      <c r="L219" t="str">
        <f>IF(Requirements_Response[[#This Row],[Manual Review]] &lt;&gt; "", Requirements_Response[[#This Row],[Manual Review]], IF(Requirements_Response[[#This Row],[Automated Review]]="Review",  Requirements_Response[[#This Row],[Manual Review]], Requirements_Response[[#This Row],[Automated Review]]))</f>
        <v/>
      </c>
      <c r="M219" t="str">
        <f>IF(Requirements_Response[[#This Row],[Final Evaluation]]="Meets Requirement", 1, IF(Requirements_Response[[#This Row],[Final Evaluation]]="Does Not Meet Requirement", 0, ""))</f>
        <v/>
      </c>
    </row>
    <row r="220" spans="2:13" ht="78.75">
      <c r="B220" s="38" t="s">
        <v>606</v>
      </c>
      <c r="C220" s="39" t="s">
        <v>599</v>
      </c>
      <c r="D220" s="39" t="s">
        <v>607</v>
      </c>
      <c r="E220" s="39" t="s">
        <v>608</v>
      </c>
      <c r="F220" s="39" t="s">
        <v>25</v>
      </c>
      <c r="G220" s="1"/>
      <c r="H220" s="43"/>
      <c r="I220" t="str">
        <f>IFERROR(VLOOKUP(Requirements_Response[[#This Row],[Offeror Response]], Response_Descriptions[],4, FALSE), "")</f>
        <v/>
      </c>
      <c r="L220" t="str">
        <f>IF(Requirements_Response[[#This Row],[Manual Review]] &lt;&gt; "", Requirements_Response[[#This Row],[Manual Review]], IF(Requirements_Response[[#This Row],[Automated Review]]="Review",  Requirements_Response[[#This Row],[Manual Review]], Requirements_Response[[#This Row],[Automated Review]]))</f>
        <v/>
      </c>
      <c r="M220" t="str">
        <f>IF(Requirements_Response[[#This Row],[Final Evaluation]]="Meets Requirement", 1, IF(Requirements_Response[[#This Row],[Final Evaluation]]="Does Not Meet Requirement", 0, ""))</f>
        <v/>
      </c>
    </row>
    <row r="221" spans="2:13" ht="63">
      <c r="B221" s="38" t="s">
        <v>609</v>
      </c>
      <c r="C221" s="39" t="s">
        <v>599</v>
      </c>
      <c r="D221" s="39" t="s">
        <v>610</v>
      </c>
      <c r="E221" s="39" t="s">
        <v>611</v>
      </c>
      <c r="F221" s="39" t="s">
        <v>25</v>
      </c>
      <c r="G221" s="1"/>
      <c r="H221" s="43"/>
      <c r="I221" t="str">
        <f>IFERROR(VLOOKUP(Requirements_Response[[#This Row],[Offeror Response]], Response_Descriptions[],4, FALSE), "")</f>
        <v/>
      </c>
      <c r="L221" t="str">
        <f>IF(Requirements_Response[[#This Row],[Manual Review]] &lt;&gt; "", Requirements_Response[[#This Row],[Manual Review]], IF(Requirements_Response[[#This Row],[Automated Review]]="Review",  Requirements_Response[[#This Row],[Manual Review]], Requirements_Response[[#This Row],[Automated Review]]))</f>
        <v/>
      </c>
      <c r="M221" t="str">
        <f>IF(Requirements_Response[[#This Row],[Final Evaluation]]="Meets Requirement", 1, IF(Requirements_Response[[#This Row],[Final Evaluation]]="Does Not Meet Requirement", 0, ""))</f>
        <v/>
      </c>
    </row>
    <row r="222" spans="2:13" ht="47.25">
      <c r="B222" s="38" t="s">
        <v>612</v>
      </c>
      <c r="C222" s="39" t="s">
        <v>599</v>
      </c>
      <c r="D222" s="39" t="s">
        <v>613</v>
      </c>
      <c r="E222" s="39" t="s">
        <v>614</v>
      </c>
      <c r="F222" s="39" t="s">
        <v>25</v>
      </c>
      <c r="G222" s="1"/>
      <c r="H222" s="43"/>
      <c r="I222" t="str">
        <f>IFERROR(VLOOKUP(Requirements_Response[[#This Row],[Offeror Response]], Response_Descriptions[],4, FALSE), "")</f>
        <v/>
      </c>
      <c r="L222" t="str">
        <f>IF(Requirements_Response[[#This Row],[Manual Review]] &lt;&gt; "", Requirements_Response[[#This Row],[Manual Review]], IF(Requirements_Response[[#This Row],[Automated Review]]="Review",  Requirements_Response[[#This Row],[Manual Review]], Requirements_Response[[#This Row],[Automated Review]]))</f>
        <v/>
      </c>
      <c r="M222" t="str">
        <f>IF(Requirements_Response[[#This Row],[Final Evaluation]]="Meets Requirement", 1, IF(Requirements_Response[[#This Row],[Final Evaluation]]="Does Not Meet Requirement", 0, ""))</f>
        <v/>
      </c>
    </row>
    <row r="223" spans="2:13" ht="31.5">
      <c r="B223" s="38" t="s">
        <v>615</v>
      </c>
      <c r="C223" s="39" t="s">
        <v>599</v>
      </c>
      <c r="D223" s="39" t="s">
        <v>616</v>
      </c>
      <c r="E223" s="39" t="s">
        <v>617</v>
      </c>
      <c r="F223" s="39" t="s">
        <v>25</v>
      </c>
      <c r="G223" s="1"/>
      <c r="H223" s="43"/>
      <c r="I223" t="str">
        <f>IFERROR(VLOOKUP(Requirements_Response[[#This Row],[Offeror Response]], Response_Descriptions[],4, FALSE), "")</f>
        <v/>
      </c>
      <c r="L223" t="str">
        <f>IF(Requirements_Response[[#This Row],[Manual Review]] &lt;&gt; "", Requirements_Response[[#This Row],[Manual Review]], IF(Requirements_Response[[#This Row],[Automated Review]]="Review",  Requirements_Response[[#This Row],[Manual Review]], Requirements_Response[[#This Row],[Automated Review]]))</f>
        <v/>
      </c>
      <c r="M223" t="str">
        <f>IF(Requirements_Response[[#This Row],[Final Evaluation]]="Meets Requirement", 1, IF(Requirements_Response[[#This Row],[Final Evaluation]]="Does Not Meet Requirement", 0, ""))</f>
        <v/>
      </c>
    </row>
    <row r="224" spans="2:13" ht="47.25">
      <c r="B224" s="38" t="s">
        <v>618</v>
      </c>
      <c r="C224" s="39" t="s">
        <v>599</v>
      </c>
      <c r="D224" s="39" t="s">
        <v>619</v>
      </c>
      <c r="E224" s="39" t="s">
        <v>620</v>
      </c>
      <c r="F224" s="39" t="s">
        <v>25</v>
      </c>
      <c r="G224" s="1"/>
      <c r="H224" s="43"/>
      <c r="I224" t="str">
        <f>IFERROR(VLOOKUP(Requirements_Response[[#This Row],[Offeror Response]], Response_Descriptions[],4, FALSE), "")</f>
        <v/>
      </c>
      <c r="L224" t="str">
        <f>IF(Requirements_Response[[#This Row],[Manual Review]] &lt;&gt; "", Requirements_Response[[#This Row],[Manual Review]], IF(Requirements_Response[[#This Row],[Automated Review]]="Review",  Requirements_Response[[#This Row],[Manual Review]], Requirements_Response[[#This Row],[Automated Review]]))</f>
        <v/>
      </c>
      <c r="M224" t="str">
        <f>IF(Requirements_Response[[#This Row],[Final Evaluation]]="Meets Requirement", 1, IF(Requirements_Response[[#This Row],[Final Evaluation]]="Does Not Meet Requirement", 0, ""))</f>
        <v/>
      </c>
    </row>
    <row r="225" spans="2:13" ht="110.25">
      <c r="B225" s="38" t="s">
        <v>621</v>
      </c>
      <c r="C225" s="39" t="s">
        <v>599</v>
      </c>
      <c r="D225" s="39" t="s">
        <v>622</v>
      </c>
      <c r="E225" s="39" t="s">
        <v>623</v>
      </c>
      <c r="F225" s="39" t="s">
        <v>25</v>
      </c>
      <c r="G225" s="1"/>
      <c r="H225" s="43"/>
      <c r="I225" t="str">
        <f>IFERROR(VLOOKUP(Requirements_Response[[#This Row],[Offeror Response]], Response_Descriptions[],4, FALSE), "")</f>
        <v/>
      </c>
      <c r="L225" t="str">
        <f>IF(Requirements_Response[[#This Row],[Manual Review]] &lt;&gt; "", Requirements_Response[[#This Row],[Manual Review]], IF(Requirements_Response[[#This Row],[Automated Review]]="Review",  Requirements_Response[[#This Row],[Manual Review]], Requirements_Response[[#This Row],[Automated Review]]))</f>
        <v/>
      </c>
      <c r="M225" t="str">
        <f>IF(Requirements_Response[[#This Row],[Final Evaluation]]="Meets Requirement", 1, IF(Requirements_Response[[#This Row],[Final Evaluation]]="Does Not Meet Requirement", 0, ""))</f>
        <v/>
      </c>
    </row>
    <row r="226" spans="2:13">
      <c r="B226" s="35" t="s">
        <v>624</v>
      </c>
      <c r="C226" s="36" t="s">
        <v>625</v>
      </c>
      <c r="D226" s="36"/>
      <c r="E226" s="36"/>
      <c r="F226" s="36"/>
      <c r="G226" s="41"/>
      <c r="H226" s="42"/>
      <c r="I226" s="37" t="str">
        <f>IFERROR(VLOOKUP(Requirements_Response[[#This Row],[Offeror Response]], Response_Descriptions[],4, FALSE), "")</f>
        <v/>
      </c>
      <c r="J226" s="37"/>
      <c r="K226" s="37"/>
      <c r="L226" s="37" t="str">
        <f>IF(Requirements_Response[[#This Row],[Manual Review]] &lt;&gt; "", Requirements_Response[[#This Row],[Manual Review]], IF(Requirements_Response[[#This Row],[Automated Review]]="Review",  Requirements_Response[[#This Row],[Manual Review]], Requirements_Response[[#This Row],[Automated Review]]))</f>
        <v/>
      </c>
      <c r="M226" s="37" t="str">
        <f>IF(Requirements_Response[[#This Row],[Final Evaluation]]="Meets Requirement", 1, IF(Requirements_Response[[#This Row],[Final Evaluation]]="Does Not Meet Requirement", 0, ""))</f>
        <v/>
      </c>
    </row>
    <row r="227" spans="2:13" ht="78.75">
      <c r="B227" s="38" t="s">
        <v>626</v>
      </c>
      <c r="C227" s="39" t="s">
        <v>625</v>
      </c>
      <c r="D227" s="39" t="s">
        <v>627</v>
      </c>
      <c r="E227" s="39" t="s">
        <v>628</v>
      </c>
      <c r="F227" s="39" t="s">
        <v>25</v>
      </c>
      <c r="G227" s="1"/>
      <c r="H227" s="43"/>
      <c r="I227" t="str">
        <f>IFERROR(VLOOKUP(Requirements_Response[[#This Row],[Offeror Response]], Response_Descriptions[],4, FALSE), "")</f>
        <v/>
      </c>
      <c r="L227" t="str">
        <f>IF(Requirements_Response[[#This Row],[Manual Review]] &lt;&gt; "", Requirements_Response[[#This Row],[Manual Review]], IF(Requirements_Response[[#This Row],[Automated Review]]="Review",  Requirements_Response[[#This Row],[Manual Review]], Requirements_Response[[#This Row],[Automated Review]]))</f>
        <v/>
      </c>
      <c r="M227" t="str">
        <f>IF(Requirements_Response[[#This Row],[Final Evaluation]]="Meets Requirement", 1, IF(Requirements_Response[[#This Row],[Final Evaluation]]="Does Not Meet Requirement", 0, ""))</f>
        <v/>
      </c>
    </row>
    <row r="228" spans="2:13" ht="47.25">
      <c r="B228" s="38" t="s">
        <v>629</v>
      </c>
      <c r="C228" s="39" t="s">
        <v>625</v>
      </c>
      <c r="D228" s="39" t="s">
        <v>630</v>
      </c>
      <c r="E228" s="39" t="s">
        <v>631</v>
      </c>
      <c r="F228" s="39" t="s">
        <v>25</v>
      </c>
      <c r="G228" s="1"/>
      <c r="H228" s="43"/>
      <c r="I228" t="str">
        <f>IFERROR(VLOOKUP(Requirements_Response[[#This Row],[Offeror Response]], Response_Descriptions[],4, FALSE), "")</f>
        <v/>
      </c>
      <c r="L228" t="str">
        <f>IF(Requirements_Response[[#This Row],[Manual Review]] &lt;&gt; "", Requirements_Response[[#This Row],[Manual Review]], IF(Requirements_Response[[#This Row],[Automated Review]]="Review",  Requirements_Response[[#This Row],[Manual Review]], Requirements_Response[[#This Row],[Automated Review]]))</f>
        <v/>
      </c>
      <c r="M228" t="str">
        <f>IF(Requirements_Response[[#This Row],[Final Evaluation]]="Meets Requirement", 1, IF(Requirements_Response[[#This Row],[Final Evaluation]]="Does Not Meet Requirement", 0, ""))</f>
        <v/>
      </c>
    </row>
    <row r="229" spans="2:13" ht="63">
      <c r="B229" s="38" t="s">
        <v>632</v>
      </c>
      <c r="C229" s="39" t="s">
        <v>625</v>
      </c>
      <c r="D229" s="39" t="s">
        <v>633</v>
      </c>
      <c r="E229" s="39" t="s">
        <v>634</v>
      </c>
      <c r="F229" s="39" t="s">
        <v>25</v>
      </c>
      <c r="G229" s="1"/>
      <c r="H229" s="43"/>
      <c r="I229" t="str">
        <f>IFERROR(VLOOKUP(Requirements_Response[[#This Row],[Offeror Response]], Response_Descriptions[],4, FALSE), "")</f>
        <v/>
      </c>
      <c r="L229" t="str">
        <f>IF(Requirements_Response[[#This Row],[Manual Review]] &lt;&gt; "", Requirements_Response[[#This Row],[Manual Review]], IF(Requirements_Response[[#This Row],[Automated Review]]="Review",  Requirements_Response[[#This Row],[Manual Review]], Requirements_Response[[#This Row],[Automated Review]]))</f>
        <v/>
      </c>
      <c r="M229" t="str">
        <f>IF(Requirements_Response[[#This Row],[Final Evaluation]]="Meets Requirement", 1, IF(Requirements_Response[[#This Row],[Final Evaluation]]="Does Not Meet Requirement", 0, ""))</f>
        <v/>
      </c>
    </row>
    <row r="230" spans="2:13">
      <c r="C230" s="39">
        <f>COUNTA(Requirements_Response[Group])</f>
        <v>215</v>
      </c>
      <c r="D230" s="39">
        <f>COUNTA(Requirements_Response[Title])</f>
        <v>196</v>
      </c>
      <c r="E230" s="39">
        <f>COUNTA(Requirements_Response[Description])</f>
        <v>197</v>
      </c>
      <c r="F230" s="39">
        <f>COUNTA(Requirements_Response[Requirement Priority])</f>
        <v>197</v>
      </c>
      <c r="G230">
        <f>COUNTA(Requirements_Response[Offeror Response])</f>
        <v>0</v>
      </c>
      <c r="H230">
        <f>COUNTA(Requirements_Response[Offeror Comment(s)])</f>
        <v>0</v>
      </c>
      <c r="I230" s="39"/>
      <c r="J230" s="39"/>
      <c r="K230" s="39"/>
      <c r="L230" s="39"/>
      <c r="M230" s="39"/>
    </row>
  </sheetData>
  <sheetProtection algorithmName="SHA-512" hashValue="DUlSKu8p1yaT33anADsWLoQD4Y4lCgwbnonFqYpRXHufQ4ZD7gpZsvAqgG9SLU/WG24QEXqx0HCaZnUuh3ZH+A==" saltValue="OdpNa550ORWC12DM52vgzQ==" spinCount="100000" sheet="1" objects="1" scenarios="1"/>
  <protectedRanges>
    <protectedRange sqref="G14:H229" name="Range1"/>
    <protectedRange sqref="D6" name="Range2"/>
    <protectedRange sqref="D8" name="Range3"/>
  </protectedRanges>
  <sortState xmlns:xlrd2="http://schemas.microsoft.com/office/spreadsheetml/2017/richdata2" ref="C3">
    <sortCondition sortBy="cellColor" ref="C1" dxfId="26"/>
  </sortState>
  <mergeCells count="1">
    <mergeCell ref="D10:F11"/>
  </mergeCells>
  <conditionalFormatting sqref="I14:I229">
    <cfRule type="containsText" dxfId="0" priority="1" operator="containsText" text="Review">
      <formula>NOT(ISERROR(SEARCH("Review",I14)))</formula>
    </cfRule>
  </conditionalFormatting>
  <dataValidations count="2">
    <dataValidation type="list" allowBlank="1" showInputMessage="1" showErrorMessage="1" sqref="G14:G229" xr:uid="{4C6736BE-8053-C247-A142-C91144D24884}">
      <formula1>Offeror_Response</formula1>
    </dataValidation>
    <dataValidation type="list" allowBlank="1" showInputMessage="1" showErrorMessage="1" sqref="J14:J229" xr:uid="{701C3D93-279E-4709-86BC-E39CFA2F5158}">
      <formula1>"Meets Requirement, Does Not Meet Requirement"</formula1>
    </dataValidation>
  </dataValidations>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107A2A-75C7-E740-9FED-F62DF76B99C3}">
  <dimension ref="B1:E10"/>
  <sheetViews>
    <sheetView showGridLines="0" workbookViewId="0">
      <selection activeCell="B1" sqref="B1"/>
    </sheetView>
  </sheetViews>
  <sheetFormatPr defaultColWidth="11" defaultRowHeight="15.75"/>
  <cols>
    <col min="1" max="1" width="4.125" customWidth="1"/>
    <col min="2" max="2" width="46.875" customWidth="1"/>
    <col min="3" max="3" width="17.375" customWidth="1"/>
    <col min="4" max="4" width="108.375" customWidth="1"/>
    <col min="5" max="5" width="25.875" hidden="1" customWidth="1"/>
  </cols>
  <sheetData>
    <row r="1" spans="2:5" ht="23.1" customHeight="1"/>
    <row r="2" spans="2:5" ht="35.1" customHeight="1">
      <c r="B2" s="6" t="s">
        <v>13</v>
      </c>
      <c r="C2" s="6" t="s">
        <v>635</v>
      </c>
      <c r="D2" s="6" t="s">
        <v>636</v>
      </c>
      <c r="E2" s="6" t="s">
        <v>637</v>
      </c>
    </row>
    <row r="3" spans="2:5" ht="264" customHeight="1">
      <c r="B3" s="7" t="s">
        <v>26</v>
      </c>
      <c r="C3" s="7" t="s">
        <v>638</v>
      </c>
      <c r="D3" s="3" t="s">
        <v>639</v>
      </c>
      <c r="E3" s="7" t="s">
        <v>640</v>
      </c>
    </row>
    <row r="4" spans="2:5" ht="86.1" customHeight="1">
      <c r="B4" s="8" t="s">
        <v>641</v>
      </c>
      <c r="C4" s="8" t="s">
        <v>642</v>
      </c>
      <c r="D4" s="4" t="s">
        <v>643</v>
      </c>
      <c r="E4" s="8" t="s">
        <v>640</v>
      </c>
    </row>
    <row r="5" spans="2:5" ht="90" customHeight="1">
      <c r="B5" s="7" t="s">
        <v>644</v>
      </c>
      <c r="C5" s="7" t="s">
        <v>645</v>
      </c>
      <c r="D5" s="3" t="s">
        <v>646</v>
      </c>
      <c r="E5" s="7" t="s">
        <v>640</v>
      </c>
    </row>
    <row r="6" spans="2:5" ht="135" customHeight="1">
      <c r="B6" s="8" t="s">
        <v>647</v>
      </c>
      <c r="C6" s="8" t="s">
        <v>648</v>
      </c>
      <c r="D6" s="4" t="s">
        <v>649</v>
      </c>
      <c r="E6" s="8" t="s">
        <v>650</v>
      </c>
    </row>
    <row r="7" spans="2:5" ht="111.95" customHeight="1">
      <c r="B7" s="7" t="s">
        <v>651</v>
      </c>
      <c r="C7" s="7" t="s">
        <v>652</v>
      </c>
      <c r="D7" s="3" t="s">
        <v>653</v>
      </c>
      <c r="E7" s="7" t="s">
        <v>650</v>
      </c>
    </row>
    <row r="8" spans="2:5" ht="110.1" customHeight="1">
      <c r="B8" s="8" t="s">
        <v>654</v>
      </c>
      <c r="C8" s="8" t="s">
        <v>655</v>
      </c>
      <c r="D8" s="4" t="s">
        <v>656</v>
      </c>
      <c r="E8" s="8" t="s">
        <v>650</v>
      </c>
    </row>
    <row r="9" spans="2:5" ht="147">
      <c r="B9" s="7" t="s">
        <v>657</v>
      </c>
      <c r="C9" s="7" t="s">
        <v>658</v>
      </c>
      <c r="D9" s="3" t="s">
        <v>659</v>
      </c>
      <c r="E9" s="7" t="s">
        <v>650</v>
      </c>
    </row>
    <row r="10" spans="2:5" ht="153.94999999999999" customHeight="1">
      <c r="B10" s="9" t="s">
        <v>660</v>
      </c>
      <c r="C10" s="9" t="s">
        <v>661</v>
      </c>
      <c r="D10" s="5" t="s">
        <v>662</v>
      </c>
      <c r="E10" s="9" t="s">
        <v>663</v>
      </c>
    </row>
  </sheetData>
  <sheetProtection algorithmName="SHA-512" hashValue="L2nojwg9fFRE4UYNtr7aPkfbDyCseRiHsFsbvOpD6aEH32TqA4wVlgX6/1lz7qwhE+iQ07974Ns7CoxTQ0LQkQ==" saltValue="G4bSm+dH1MDnbR0Dcn1mHw==" spinCount="100000" sheet="1" objects="1" scenarios="1"/>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36BFFD-B0C3-4A71-ACE9-16E916FC77D9}">
  <dimension ref="A1:F46"/>
  <sheetViews>
    <sheetView topLeftCell="A9" workbookViewId="0">
      <selection activeCell="E30" sqref="E30"/>
    </sheetView>
  </sheetViews>
  <sheetFormatPr defaultColWidth="8.875" defaultRowHeight="15.75"/>
  <cols>
    <col min="2" max="2" width="49.125" customWidth="1"/>
    <col min="3" max="3" width="23.625" customWidth="1"/>
    <col min="4" max="4" width="20.875" bestFit="1" customWidth="1"/>
  </cols>
  <sheetData>
    <row r="1" spans="1:6">
      <c r="A1" s="10"/>
      <c r="B1" s="10"/>
      <c r="C1" s="10"/>
      <c r="D1" s="10"/>
      <c r="E1" s="10"/>
      <c r="F1" s="10"/>
    </row>
    <row r="2" spans="1:6" ht="21">
      <c r="A2" s="10"/>
      <c r="B2" s="11" t="s">
        <v>664</v>
      </c>
      <c r="C2" s="12">
        <v>89</v>
      </c>
      <c r="D2" s="8"/>
      <c r="E2" s="8"/>
      <c r="F2" s="10"/>
    </row>
    <row r="3" spans="1:6" ht="21">
      <c r="A3" s="10"/>
      <c r="B3" s="13" t="s">
        <v>665</v>
      </c>
      <c r="C3" s="14">
        <v>8</v>
      </c>
      <c r="D3" s="8"/>
      <c r="E3" s="8"/>
      <c r="F3" s="10"/>
    </row>
    <row r="4" spans="1:6" ht="21">
      <c r="A4" s="10"/>
      <c r="B4" s="15" t="s">
        <v>666</v>
      </c>
      <c r="C4" s="17">
        <v>8.9899999999999994E-2</v>
      </c>
      <c r="D4" s="10"/>
      <c r="E4" s="10"/>
      <c r="F4" s="10"/>
    </row>
    <row r="5" spans="1:6" ht="21">
      <c r="A5" s="10"/>
      <c r="B5" s="8"/>
      <c r="C5" s="8"/>
      <c r="D5" s="8"/>
      <c r="E5" s="10"/>
      <c r="F5" s="10"/>
    </row>
    <row r="6" spans="1:6" ht="21">
      <c r="A6" s="10"/>
      <c r="B6" s="18" t="s">
        <v>667</v>
      </c>
      <c r="C6" s="8"/>
      <c r="D6" s="8"/>
      <c r="E6" s="10"/>
      <c r="F6" s="10"/>
    </row>
    <row r="7" spans="1:6" ht="21">
      <c r="A7" s="10"/>
      <c r="B7" s="8"/>
      <c r="C7" s="8"/>
      <c r="D7" s="8"/>
      <c r="E7" s="10"/>
      <c r="F7" s="10"/>
    </row>
    <row r="8" spans="1:6" ht="21">
      <c r="A8" s="10"/>
      <c r="B8" s="8"/>
      <c r="C8" s="8"/>
      <c r="D8" s="8"/>
      <c r="E8" s="10"/>
      <c r="F8" s="10"/>
    </row>
    <row r="9" spans="1:6" ht="21">
      <c r="A9" s="10"/>
      <c r="B9" s="8"/>
      <c r="C9" s="8"/>
      <c r="D9" s="8"/>
      <c r="E9" s="8"/>
      <c r="F9" s="10"/>
    </row>
    <row r="10" spans="1:6" ht="21">
      <c r="A10" s="10"/>
      <c r="B10" s="19" t="s">
        <v>668</v>
      </c>
      <c r="C10" s="20" t="s">
        <v>669</v>
      </c>
      <c r="D10" s="21" t="s">
        <v>670</v>
      </c>
      <c r="E10" s="8"/>
      <c r="F10" s="10"/>
    </row>
    <row r="11" spans="1:6" ht="21">
      <c r="A11" s="10"/>
      <c r="B11" s="11" t="s">
        <v>26</v>
      </c>
      <c r="C11" s="12">
        <v>1</v>
      </c>
      <c r="D11" s="23">
        <v>1.12E-2</v>
      </c>
      <c r="E11" s="8"/>
      <c r="F11" s="10"/>
    </row>
    <row r="12" spans="1:6" ht="21">
      <c r="A12" s="10"/>
      <c r="B12" s="24" t="s">
        <v>641</v>
      </c>
      <c r="C12" s="25">
        <v>0</v>
      </c>
      <c r="D12" s="26">
        <v>0</v>
      </c>
      <c r="E12" s="8"/>
      <c r="F12" s="10"/>
    </row>
    <row r="13" spans="1:6" ht="21">
      <c r="A13" s="10"/>
      <c r="B13" s="11" t="s">
        <v>644</v>
      </c>
      <c r="C13" s="12">
        <v>1</v>
      </c>
      <c r="D13" s="23">
        <v>1.12E-2</v>
      </c>
      <c r="E13" s="8"/>
      <c r="F13" s="10"/>
    </row>
    <row r="14" spans="1:6" ht="21">
      <c r="A14" s="10"/>
      <c r="B14" s="24" t="s">
        <v>647</v>
      </c>
      <c r="C14" s="25">
        <v>1</v>
      </c>
      <c r="D14" s="26">
        <v>1.12E-2</v>
      </c>
      <c r="E14" s="8"/>
      <c r="F14" s="10"/>
    </row>
    <row r="15" spans="1:6" ht="21">
      <c r="A15" s="10"/>
      <c r="B15" s="11" t="s">
        <v>651</v>
      </c>
      <c r="C15" s="12">
        <v>2</v>
      </c>
      <c r="D15" s="23">
        <v>2.2499999999999999E-2</v>
      </c>
      <c r="E15" s="8"/>
      <c r="F15" s="10"/>
    </row>
    <row r="16" spans="1:6" ht="21">
      <c r="A16" s="10"/>
      <c r="B16" s="24" t="s">
        <v>654</v>
      </c>
      <c r="C16" s="25">
        <v>1</v>
      </c>
      <c r="D16" s="26">
        <v>1.12E-2</v>
      </c>
      <c r="E16" s="8"/>
      <c r="F16" s="10"/>
    </row>
    <row r="17" spans="1:6" ht="21">
      <c r="A17" s="10"/>
      <c r="B17" s="11" t="s">
        <v>657</v>
      </c>
      <c r="C17" s="12">
        <v>1</v>
      </c>
      <c r="D17" s="23">
        <v>1.12E-2</v>
      </c>
      <c r="E17" s="8"/>
      <c r="F17" s="10"/>
    </row>
    <row r="18" spans="1:6" ht="21">
      <c r="A18" s="10"/>
      <c r="B18" s="24" t="s">
        <v>660</v>
      </c>
      <c r="C18" s="25">
        <v>1</v>
      </c>
      <c r="D18" s="26">
        <v>1.12E-2</v>
      </c>
      <c r="E18" s="8"/>
      <c r="F18" s="10"/>
    </row>
    <row r="19" spans="1:6" ht="21">
      <c r="A19" s="10"/>
      <c r="B19" s="11" t="s">
        <v>671</v>
      </c>
      <c r="C19" s="12">
        <v>81</v>
      </c>
      <c r="D19" s="23">
        <v>0.91010000000000002</v>
      </c>
      <c r="E19" s="8"/>
      <c r="F19" s="10"/>
    </row>
    <row r="20" spans="1:6" ht="21">
      <c r="A20" s="10"/>
      <c r="B20" s="8"/>
      <c r="C20" s="8"/>
      <c r="D20" s="8"/>
      <c r="E20" s="8"/>
      <c r="F20" s="10"/>
    </row>
    <row r="21" spans="1:6" ht="21">
      <c r="A21" s="10"/>
      <c r="B21" s="8"/>
      <c r="C21" s="8"/>
      <c r="D21" s="8"/>
      <c r="E21" s="8"/>
      <c r="F21" s="10"/>
    </row>
    <row r="22" spans="1:6" ht="21">
      <c r="A22" s="10"/>
      <c r="B22" s="19" t="s">
        <v>672</v>
      </c>
      <c r="C22" s="20" t="s">
        <v>669</v>
      </c>
      <c r="D22" s="21" t="s">
        <v>670</v>
      </c>
      <c r="E22" s="8"/>
      <c r="F22" s="10"/>
    </row>
    <row r="23" spans="1:6" ht="21">
      <c r="A23" s="10"/>
      <c r="B23" s="11" t="s">
        <v>673</v>
      </c>
      <c r="C23" s="12">
        <v>5</v>
      </c>
      <c r="D23" s="22" t="e">
        <v>#VALUE!</v>
      </c>
      <c r="E23" s="8"/>
      <c r="F23" s="10"/>
    </row>
    <row r="24" spans="1:6" ht="21">
      <c r="A24" s="10"/>
      <c r="B24" s="24" t="s">
        <v>674</v>
      </c>
      <c r="C24" s="25">
        <v>1</v>
      </c>
      <c r="D24" s="26">
        <v>0.2</v>
      </c>
      <c r="E24" s="8"/>
      <c r="F24" s="10"/>
    </row>
    <row r="25" spans="1:6" ht="21">
      <c r="A25" s="10"/>
      <c r="B25" s="8"/>
      <c r="C25" s="8"/>
      <c r="D25" s="8"/>
      <c r="E25" s="8"/>
      <c r="F25" s="10"/>
    </row>
    <row r="26" spans="1:6" ht="21">
      <c r="A26" s="10"/>
      <c r="B26" s="19" t="s">
        <v>675</v>
      </c>
      <c r="C26" s="20" t="s">
        <v>669</v>
      </c>
      <c r="D26" s="21" t="s">
        <v>670</v>
      </c>
      <c r="E26" s="8"/>
      <c r="F26" s="10"/>
    </row>
    <row r="27" spans="1:6" ht="21">
      <c r="A27" s="10"/>
      <c r="B27" s="11" t="s">
        <v>676</v>
      </c>
      <c r="C27" s="12">
        <v>0</v>
      </c>
      <c r="D27" s="23">
        <v>0</v>
      </c>
      <c r="E27" s="8"/>
      <c r="F27" s="10"/>
    </row>
    <row r="28" spans="1:6" ht="21">
      <c r="A28" s="10"/>
      <c r="B28" s="24" t="s">
        <v>677</v>
      </c>
      <c r="C28" s="25">
        <v>1</v>
      </c>
      <c r="D28" s="26">
        <v>1.12E-2</v>
      </c>
      <c r="E28" s="8"/>
      <c r="F28" s="10"/>
    </row>
    <row r="29" spans="1:6" ht="21">
      <c r="A29" s="10"/>
      <c r="B29" s="11" t="s">
        <v>678</v>
      </c>
      <c r="C29" s="12">
        <v>4</v>
      </c>
      <c r="D29" s="23">
        <v>0.8</v>
      </c>
      <c r="E29" s="8"/>
      <c r="F29" s="10"/>
    </row>
    <row r="30" spans="1:6" ht="21">
      <c r="A30" s="10"/>
      <c r="B30" s="8"/>
      <c r="C30" s="8"/>
      <c r="D30" s="8"/>
      <c r="E30" s="8"/>
      <c r="F30" s="10"/>
    </row>
    <row r="31" spans="1:6" ht="21">
      <c r="A31" s="10"/>
      <c r="B31" s="8"/>
      <c r="C31" s="8"/>
      <c r="D31" s="8"/>
      <c r="E31" s="8"/>
      <c r="F31" s="10"/>
    </row>
    <row r="32" spans="1:6" ht="21">
      <c r="A32" s="10"/>
      <c r="B32" s="8"/>
      <c r="C32" s="8"/>
      <c r="D32" s="8"/>
      <c r="E32" s="8"/>
      <c r="F32" s="10"/>
    </row>
    <row r="33" spans="1:6" ht="21">
      <c r="A33" s="10"/>
      <c r="B33" s="8"/>
      <c r="C33" s="8"/>
      <c r="D33" s="8"/>
      <c r="E33" s="8"/>
      <c r="F33" s="10"/>
    </row>
    <row r="34" spans="1:6" ht="28.5">
      <c r="A34" s="10"/>
      <c r="B34" s="27" t="s">
        <v>679</v>
      </c>
      <c r="C34" s="8"/>
      <c r="D34" s="8"/>
      <c r="E34" s="8"/>
      <c r="F34" s="10"/>
    </row>
    <row r="35" spans="1:6" ht="21">
      <c r="A35" s="10"/>
      <c r="B35" s="28" t="s">
        <v>680</v>
      </c>
      <c r="C35" s="19" t="s">
        <v>681</v>
      </c>
      <c r="D35" s="19" t="s">
        <v>682</v>
      </c>
      <c r="E35" s="19" t="s">
        <v>683</v>
      </c>
      <c r="F35" s="19" t="s">
        <v>684</v>
      </c>
    </row>
    <row r="36" spans="1:6" ht="21">
      <c r="A36" s="10"/>
      <c r="B36" s="12" t="s">
        <v>685</v>
      </c>
      <c r="C36" s="12">
        <v>1</v>
      </c>
      <c r="D36" s="12">
        <v>1</v>
      </c>
      <c r="E36" s="12" t="s">
        <v>683</v>
      </c>
      <c r="F36" s="12">
        <v>10</v>
      </c>
    </row>
    <row r="37" spans="1:6" ht="21">
      <c r="A37" s="10"/>
      <c r="B37" s="14" t="s">
        <v>686</v>
      </c>
      <c r="C37" s="14">
        <v>0.98</v>
      </c>
      <c r="D37" s="14">
        <v>0.99</v>
      </c>
      <c r="E37" s="14" t="s">
        <v>683</v>
      </c>
      <c r="F37" s="14">
        <v>9</v>
      </c>
    </row>
    <row r="38" spans="1:6" ht="21">
      <c r="A38" s="10"/>
      <c r="B38" s="16" t="s">
        <v>687</v>
      </c>
      <c r="C38" s="16">
        <v>0.96</v>
      </c>
      <c r="D38" s="16">
        <v>0.97</v>
      </c>
      <c r="E38" s="16" t="s">
        <v>683</v>
      </c>
      <c r="F38" s="16">
        <v>8</v>
      </c>
    </row>
    <row r="39" spans="1:6" ht="21">
      <c r="A39" s="10"/>
      <c r="B39" s="14" t="s">
        <v>688</v>
      </c>
      <c r="C39" s="14">
        <v>0.94</v>
      </c>
      <c r="D39" s="14">
        <v>0.95</v>
      </c>
      <c r="E39" s="14" t="s">
        <v>683</v>
      </c>
      <c r="F39" s="14">
        <v>7</v>
      </c>
    </row>
    <row r="40" spans="1:6" ht="21">
      <c r="A40" s="10"/>
      <c r="B40" s="16" t="s">
        <v>689</v>
      </c>
      <c r="C40" s="16">
        <v>0.91</v>
      </c>
      <c r="D40" s="16">
        <v>0.93</v>
      </c>
      <c r="E40" s="16" t="s">
        <v>683</v>
      </c>
      <c r="F40" s="16">
        <v>6</v>
      </c>
    </row>
    <row r="41" spans="1:6" ht="21">
      <c r="A41" s="10"/>
      <c r="B41" s="14" t="s">
        <v>690</v>
      </c>
      <c r="C41" s="14">
        <v>0.87</v>
      </c>
      <c r="D41" s="14">
        <v>0.9</v>
      </c>
      <c r="E41" s="14" t="s">
        <v>683</v>
      </c>
      <c r="F41" s="14">
        <v>5</v>
      </c>
    </row>
    <row r="42" spans="1:6" ht="21">
      <c r="A42" s="10"/>
      <c r="B42" s="16" t="s">
        <v>691</v>
      </c>
      <c r="C42" s="16">
        <v>0.83</v>
      </c>
      <c r="D42" s="16">
        <v>0.86</v>
      </c>
      <c r="E42" s="16" t="s">
        <v>683</v>
      </c>
      <c r="F42" s="16">
        <v>4</v>
      </c>
    </row>
    <row r="43" spans="1:6" ht="21">
      <c r="A43" s="10"/>
      <c r="B43" s="14" t="s">
        <v>692</v>
      </c>
      <c r="C43" s="14">
        <v>0.79</v>
      </c>
      <c r="D43" s="14">
        <v>0.82</v>
      </c>
      <c r="E43" s="14" t="s">
        <v>683</v>
      </c>
      <c r="F43" s="14">
        <v>3</v>
      </c>
    </row>
    <row r="44" spans="1:6" ht="21">
      <c r="A44" s="10"/>
      <c r="B44" s="16" t="s">
        <v>693</v>
      </c>
      <c r="C44" s="16">
        <v>0.75</v>
      </c>
      <c r="D44" s="16">
        <v>0.78</v>
      </c>
      <c r="E44" s="16" t="s">
        <v>683</v>
      </c>
      <c r="F44" s="16">
        <v>2</v>
      </c>
    </row>
    <row r="45" spans="1:6" ht="21">
      <c r="A45" s="10"/>
      <c r="B45" s="14" t="s">
        <v>694</v>
      </c>
      <c r="C45" s="14">
        <v>0.71</v>
      </c>
      <c r="D45" s="14">
        <v>0.74</v>
      </c>
      <c r="E45" s="14" t="s">
        <v>683</v>
      </c>
      <c r="F45" s="14">
        <v>1</v>
      </c>
    </row>
    <row r="46" spans="1:6" ht="21">
      <c r="A46" s="10"/>
      <c r="B46" s="16" t="s">
        <v>695</v>
      </c>
      <c r="C46" s="16">
        <v>0</v>
      </c>
      <c r="D46" s="16">
        <v>0.7</v>
      </c>
      <c r="E46" s="16" t="s">
        <v>696</v>
      </c>
      <c r="F46" s="16">
        <v>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3C7A79E8BD16549BE31F65F5ECD4653" ma:contentTypeVersion="14" ma:contentTypeDescription="Create a new document." ma:contentTypeScope="" ma:versionID="956bb6f31bd2c40c35124ddc1838dede">
  <xsd:schema xmlns:xsd="http://www.w3.org/2001/XMLSchema" xmlns:xs="http://www.w3.org/2001/XMLSchema" xmlns:p="http://schemas.microsoft.com/office/2006/metadata/properties" xmlns:ns2="8ae87ff3-1c9e-47fa-8ace-039e9e1d17b2" xmlns:ns3="f7519a41-b2ff-4f7e-85df-9bb21932d6eb" targetNamespace="http://schemas.microsoft.com/office/2006/metadata/properties" ma:root="true" ma:fieldsID="f70c1029ed8ad22db7d37b4f91881c41" ns2:_="" ns3:_="">
    <xsd:import namespace="8ae87ff3-1c9e-47fa-8ace-039e9e1d17b2"/>
    <xsd:import namespace="f7519a41-b2ff-4f7e-85df-9bb21932d6eb"/>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ae87ff3-1c9e-47fa-8ace-039e9e1d17b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982f3887-cd25-4e4e-ade2-2e1377ae2bec"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7519a41-b2ff-4f7e-85df-9bb21932d6eb"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9ffa754b-ee25-4074-aa90-91ee645b51d5}" ma:internalName="TaxCatchAll" ma:showField="CatchAllData" ma:web="f7519a41-b2ff-4f7e-85df-9bb21932d6e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f7519a41-b2ff-4f7e-85df-9bb21932d6eb" xsi:nil="true"/>
    <lcf76f155ced4ddcb4097134ff3c332f xmlns="8ae87ff3-1c9e-47fa-8ace-039e9e1d17b2">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DEB4588-CE1C-4AD3-80A0-2795CE43121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ae87ff3-1c9e-47fa-8ace-039e9e1d17b2"/>
    <ds:schemaRef ds:uri="f7519a41-b2ff-4f7e-85df-9bb21932d6e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53BCBA8-3AF5-4FE5-AEF9-C6DE1BB0455C}">
  <ds:schemaRefs>
    <ds:schemaRef ds:uri="http://schemas.microsoft.com/office/2006/metadata/properties"/>
    <ds:schemaRef ds:uri="http://schemas.microsoft.com/office/infopath/2007/PartnerControls"/>
    <ds:schemaRef ds:uri="f7519a41-b2ff-4f7e-85df-9bb21932d6eb"/>
    <ds:schemaRef ds:uri="8ae87ff3-1c9e-47fa-8ace-039e9e1d17b2"/>
  </ds:schemaRefs>
</ds:datastoreItem>
</file>

<file path=customXml/itemProps3.xml><?xml version="1.0" encoding="utf-8"?>
<ds:datastoreItem xmlns:ds="http://schemas.openxmlformats.org/officeDocument/2006/customXml" ds:itemID="{F65664D7-8123-4D31-95BD-A218DE19E581}">
  <ds:schemaRefs>
    <ds:schemaRef ds:uri="http://schemas.microsoft.com/sharepoint/v3/contenttype/forms"/>
  </ds:schemaRefs>
</ds:datastoreItem>
</file>

<file path=docMetadata/LabelInfo.xml><?xml version="1.0" encoding="utf-8"?>
<clbl:labelList xmlns:clbl="http://schemas.microsoft.com/office/2020/mipLabelMetadata">
  <clbl:label id="{6c1315d6-d52c-4fc5-a69c-0c9aaaed20a7}" enabled="1" method="Standard" siteId="{0bbf351d-0e12-4503-9e73-cde433401057}"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Requirements</vt:lpstr>
      <vt:lpstr>Response Descriptions</vt:lpstr>
      <vt:lpstr>Evaluation Scores</vt:lpstr>
      <vt:lpstr>Offeror_Response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Ian Gunn</dc:creator>
  <cp:keywords/>
  <dc:description/>
  <cp:lastModifiedBy>Zoe Bartholomew</cp:lastModifiedBy>
  <cp:revision/>
  <dcterms:created xsi:type="dcterms:W3CDTF">2024-03-21T13:00:27Z</dcterms:created>
  <dcterms:modified xsi:type="dcterms:W3CDTF">2024-05-21T17:01:26Z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0x01010013C7A79E8BD16549BE31F65F5ECD4653</vt:lpwstr>
  </property>
  <property fmtid="{D5CDD505-2E9C-101B-9397-08002B2CF9AE}" pid="3" name="MediaServiceImageTags">
    <vt:lpwstr/>
  </property>
</Properties>
</file>